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722"/>
  <workbookPr autoCompressPictures="0"/>
  <bookViews>
    <workbookView xWindow="0" yWindow="0" windowWidth="25600" windowHeight="16060" activeTab="1"/>
  </bookViews>
  <sheets>
    <sheet name="Data" sheetId="4" r:id="rId1"/>
    <sheet name="Demographic data" sheetId="3" r:id="rId2"/>
    <sheet name="Stocking bar graph" sheetId="5" r:id="rId3"/>
    <sheet name="Recruitment code PvTable" sheetId="8" r:id="rId4"/>
    <sheet name="Demographic PvTable" sheetId="7" r:id="rId5"/>
  </sheets>
  <definedNames>
    <definedName name="_xlnm._FilterDatabase" localSheetId="0" hidden="1">Data!$A$3:$L$3</definedName>
    <definedName name="_xlnm._FilterDatabase" localSheetId="1" hidden="1">'Demographic data'!$K$4:$K$19</definedName>
  </definedNames>
  <calcPr calcId="140001" refMode="R1C1" concurrentCalc="0"/>
  <pivotCaches>
    <pivotCache cacheId="2" r:id="rId6"/>
    <pivotCache cacheId="3" r:id="rId7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5" i="3" l="1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I3" i="3"/>
  <c r="I4" i="3"/>
  <c r="I5" i="3"/>
  <c r="I6" i="3"/>
  <c r="I7" i="3"/>
  <c r="I8" i="3"/>
  <c r="G3" i="3"/>
  <c r="H3" i="3"/>
  <c r="G4" i="3"/>
  <c r="H4" i="3"/>
  <c r="G5" i="3"/>
  <c r="H5" i="3"/>
  <c r="G6" i="3"/>
  <c r="H6" i="3"/>
  <c r="G7" i="3"/>
  <c r="H7" i="3"/>
  <c r="G8" i="3"/>
  <c r="H8" i="3"/>
  <c r="L5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G9" i="3"/>
  <c r="H9" i="3"/>
  <c r="G10" i="3"/>
  <c r="H10" i="3"/>
  <c r="G11" i="3"/>
  <c r="H11" i="3"/>
  <c r="G12" i="3"/>
  <c r="H12" i="3"/>
  <c r="G13" i="3"/>
  <c r="H13" i="3"/>
  <c r="G14" i="3"/>
  <c r="H14" i="3"/>
  <c r="G15" i="3"/>
  <c r="H15" i="3"/>
  <c r="G16" i="3"/>
  <c r="H16" i="3"/>
  <c r="G17" i="3"/>
  <c r="H17" i="3"/>
  <c r="G18" i="3"/>
  <c r="H18" i="3"/>
  <c r="G19" i="3"/>
  <c r="H19" i="3"/>
  <c r="G20" i="3"/>
  <c r="H20" i="3"/>
  <c r="G21" i="3"/>
  <c r="H21" i="3"/>
  <c r="G22" i="3"/>
  <c r="H22" i="3"/>
  <c r="G23" i="3"/>
  <c r="H23" i="3"/>
  <c r="G24" i="3"/>
  <c r="H24" i="3"/>
  <c r="G25" i="3"/>
  <c r="H25" i="3"/>
  <c r="G26" i="3"/>
  <c r="H26" i="3"/>
  <c r="G27" i="3"/>
  <c r="H27" i="3"/>
  <c r="G28" i="3"/>
  <c r="H28" i="3"/>
  <c r="G29" i="3"/>
  <c r="H29" i="3"/>
  <c r="G30" i="3"/>
  <c r="H30" i="3"/>
  <c r="G31" i="3"/>
  <c r="H31" i="3"/>
  <c r="G32" i="3"/>
  <c r="H32" i="3"/>
  <c r="G33" i="3"/>
  <c r="H33" i="3"/>
  <c r="G34" i="3"/>
  <c r="H34" i="3"/>
  <c r="G35" i="3"/>
  <c r="H35" i="3"/>
  <c r="G36" i="3"/>
  <c r="H36" i="3"/>
  <c r="G37" i="3"/>
  <c r="H37" i="3"/>
  <c r="G38" i="3"/>
  <c r="H38" i="3"/>
  <c r="G39" i="3"/>
  <c r="H39" i="3"/>
  <c r="G40" i="3"/>
  <c r="H40" i="3"/>
  <c r="G41" i="3"/>
  <c r="H41" i="3"/>
  <c r="G42" i="3"/>
  <c r="H42" i="3"/>
  <c r="G43" i="3"/>
  <c r="H43" i="3"/>
  <c r="G44" i="3"/>
  <c r="H44" i="3"/>
  <c r="G45" i="3"/>
  <c r="H45" i="3"/>
  <c r="G46" i="3"/>
  <c r="H46" i="3"/>
  <c r="G47" i="3"/>
  <c r="H47" i="3"/>
  <c r="G48" i="3"/>
  <c r="H48" i="3"/>
  <c r="G49" i="3"/>
  <c r="H49" i="3"/>
  <c r="G50" i="3"/>
  <c r="H50" i="3"/>
  <c r="G51" i="3"/>
  <c r="H51" i="3"/>
  <c r="G52" i="3"/>
  <c r="H52" i="3"/>
  <c r="G53" i="3"/>
  <c r="H53" i="3"/>
  <c r="G54" i="3"/>
  <c r="H54" i="3"/>
  <c r="G55" i="3"/>
  <c r="H55" i="3"/>
  <c r="G56" i="3"/>
  <c r="H56" i="3"/>
  <c r="G57" i="3"/>
  <c r="H57" i="3"/>
  <c r="G58" i="3"/>
  <c r="H58" i="3"/>
  <c r="G59" i="3"/>
  <c r="H59" i="3"/>
  <c r="G60" i="3"/>
  <c r="H60" i="3"/>
  <c r="G61" i="3"/>
  <c r="H61" i="3"/>
</calcChain>
</file>

<file path=xl/sharedStrings.xml><?xml version="1.0" encoding="utf-8"?>
<sst xmlns="http://schemas.openxmlformats.org/spreadsheetml/2006/main" count="196" uniqueCount="76">
  <si>
    <t>SI</t>
  </si>
  <si>
    <t>Lake</t>
  </si>
  <si>
    <t>N</t>
  </si>
  <si>
    <r>
      <t>H</t>
    </r>
    <r>
      <rPr>
        <i/>
        <vertAlign val="subscript"/>
        <sz val="11"/>
        <color theme="1"/>
        <rFont val="Times New Roman"/>
      </rPr>
      <t>E</t>
    </r>
  </si>
  <si>
    <r>
      <t>A</t>
    </r>
    <r>
      <rPr>
        <i/>
        <vertAlign val="subscript"/>
        <sz val="11"/>
        <color theme="1"/>
        <rFont val="Times New Roman"/>
      </rPr>
      <t>R</t>
    </r>
  </si>
  <si>
    <r>
      <t>R</t>
    </r>
    <r>
      <rPr>
        <i/>
        <vertAlign val="subscript"/>
        <sz val="11"/>
        <color theme="1"/>
        <rFont val="Times New Roman"/>
      </rPr>
      <t>L</t>
    </r>
  </si>
  <si>
    <t>Age 0</t>
  </si>
  <si>
    <t>M/F</t>
  </si>
  <si>
    <t>PE</t>
  </si>
  <si>
    <r>
      <t>Age</t>
    </r>
    <r>
      <rPr>
        <i/>
        <vertAlign val="subscript"/>
        <sz val="11"/>
        <color theme="1"/>
        <rFont val="Times New Roman"/>
      </rPr>
      <t>P</t>
    </r>
  </si>
  <si>
    <t>Big Arbor Vitae (BAV)</t>
  </si>
  <si>
    <t>Eagle Chain (EC)</t>
  </si>
  <si>
    <t>Kawaguesaga (KL)</t>
  </si>
  <si>
    <t>Little Arbor Vitae (LAV)</t>
  </si>
  <si>
    <t>Pelican (PEL)</t>
  </si>
  <si>
    <t>Plum (PLU)</t>
  </si>
  <si>
    <t>Willow Flowage (WIL)</t>
  </si>
  <si>
    <t>Big St. Germain (BSG)</t>
  </si>
  <si>
    <t>North Twin (NTL)</t>
  </si>
  <si>
    <t>Papoose (PAP)</t>
  </si>
  <si>
    <t>Thunder (THU)</t>
  </si>
  <si>
    <t>Tomahawk (TOM)</t>
  </si>
  <si>
    <t>Trout (TRO)</t>
  </si>
  <si>
    <t>Two Sisters (TWS)</t>
  </si>
  <si>
    <t>White Sand (WSL)</t>
  </si>
  <si>
    <t>Year</t>
  </si>
  <si>
    <t>Acres</t>
  </si>
  <si>
    <t>Males</t>
  </si>
  <si>
    <t>Females</t>
  </si>
  <si>
    <t>Big Arbor Vitae</t>
  </si>
  <si>
    <t>Big St. Germain</t>
  </si>
  <si>
    <t>Eagle Chain</t>
  </si>
  <si>
    <t>Kawaguesaga</t>
  </si>
  <si>
    <t>Little Arbor Vitae</t>
  </si>
  <si>
    <t>North Twin</t>
  </si>
  <si>
    <t>Papoose</t>
  </si>
  <si>
    <t>Pelican</t>
  </si>
  <si>
    <t>Plum</t>
  </si>
  <si>
    <t>Thunder</t>
  </si>
  <si>
    <t>Tomahawk</t>
  </si>
  <si>
    <t>Trout</t>
  </si>
  <si>
    <t>Two Sisters</t>
  </si>
  <si>
    <t>White Sand</t>
  </si>
  <si>
    <t>Willow Flowage</t>
  </si>
  <si>
    <t xml:space="preserve">Sum </t>
  </si>
  <si>
    <t>ln(sum)</t>
  </si>
  <si>
    <t>Original order</t>
  </si>
  <si>
    <t>Stocking code</t>
  </si>
  <si>
    <t>NR</t>
  </si>
  <si>
    <t>C-ST</t>
  </si>
  <si>
    <t>C-NR</t>
  </si>
  <si>
    <t>Heterozygosity</t>
  </si>
  <si>
    <t>Allelic richness</t>
  </si>
  <si>
    <t>Row Labels</t>
  </si>
  <si>
    <t>Grand Total</t>
  </si>
  <si>
    <t>Average of M/F</t>
  </si>
  <si>
    <t>Values</t>
  </si>
  <si>
    <t>StdDev of M/F</t>
  </si>
  <si>
    <t>Average of ln(sum)</t>
  </si>
  <si>
    <t>StdDev of ln(sum)2</t>
  </si>
  <si>
    <t>Average of HE</t>
  </si>
  <si>
    <t>StdDev of HE</t>
  </si>
  <si>
    <t>Average of AR</t>
  </si>
  <si>
    <t>StdDev of AR</t>
  </si>
  <si>
    <t>Mean</t>
  </si>
  <si>
    <t>Stdev</t>
  </si>
  <si>
    <t>Stocking Code</t>
  </si>
  <si>
    <r>
      <t>Figure 3: Linear regression between allelic richness and male to female sex ratio for 15 walleye populations in northern Wisconsin (</t>
    </r>
    <r>
      <rPr>
        <i/>
        <sz val="12"/>
        <color theme="1"/>
        <rFont val="Times New Roman"/>
      </rPr>
      <t>P-value</t>
    </r>
    <r>
      <rPr>
        <sz val="12"/>
        <color theme="1"/>
        <rFont val="Times New Roman"/>
        <family val="1"/>
      </rPr>
      <t xml:space="preserve"> &lt; 0.05).</t>
    </r>
  </si>
  <si>
    <r>
      <t>Figure 4: Linear regression between mean heterozygosity and male to female sex ratio for 15 walleye populations in northern Wisconsin (</t>
    </r>
    <r>
      <rPr>
        <i/>
        <sz val="12"/>
        <color theme="1"/>
        <rFont val="Times New Roman"/>
      </rPr>
      <t>P-value</t>
    </r>
    <r>
      <rPr>
        <sz val="12"/>
        <color theme="1"/>
        <rFont val="Times New Roman"/>
        <family val="1"/>
      </rPr>
      <t xml:space="preserve"> &gt; 0.05).</t>
    </r>
  </si>
  <si>
    <t>Figure 1: Mean heterozygosity for walleye populations in Northern Wisconsin with natural reproduction (NR, n=5), stock augmentation (C-NR, n=5), and stocking dependence (C-ST, n=5).</t>
  </si>
  <si>
    <t xml:space="preserve">Table 2: Heterozygoisty and allelic richness for walleye populations in Northern Wisconsin with natural reproduction (NR; n=5), stock augmentation (C-NR; n=5), and stocking dependence (C-ST; n=5). Standard deviation (Stdev) is show after each mean. </t>
  </si>
  <si>
    <t>Figure 2: Mean allelic richness for walleye populations in Northern Wisconsin with natural reproduction (NR, n=5), stock augmentation (C-NR, n=5), and stocking dependence (C-ST, n=5).</t>
  </si>
  <si>
    <t>Table 1.  Genetic sample size (N), expected heterozygosity (HE), allelic richness (AR), mean pair-wise relatedness (RL), mean age-0 abundance (Age 0; loge total abundance), mean male:female sex ratio (M/F), mean adult population estimates (PE; loge total abundance), the average age of the breeding population in years (AgeP), stocking index (SI), and stocking code for 15 walleye populations in northern Wisconsin with non-stocked lakes shown first.</t>
  </si>
  <si>
    <t xml:space="preserve">*for reference, will not be present in student dataset </t>
  </si>
  <si>
    <t>*generate these two from demographic data</t>
  </si>
  <si>
    <t>*for reference, students will use pivot table to generate means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</si>
</sst>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</font>
    <font>
      <i/>
      <sz val="12"/>
      <color theme="1"/>
      <name val="Times New Roman"/>
    </font>
    <font>
      <i/>
      <sz val="11"/>
      <color rgb="FF000000"/>
      <name val="Times New Roman"/>
    </font>
    <font>
      <i/>
      <sz val="11"/>
      <color theme="1"/>
      <name val="Times New Roman"/>
    </font>
    <font>
      <i/>
      <vertAlign val="subscript"/>
      <sz val="11"/>
      <color theme="1"/>
      <name val="Times New Roman"/>
    </font>
    <font>
      <sz val="11"/>
      <color rgb="FF000000"/>
      <name val="Times New Roman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scheme val="minor"/>
    </font>
    <font>
      <sz val="11"/>
      <color theme="0" tint="-0.249977111117893"/>
      <name val="Calibri"/>
      <scheme val="minor"/>
    </font>
    <font>
      <b/>
      <sz val="11"/>
      <color theme="0" tint="-0.249977111117893"/>
      <name val="Calibri"/>
      <scheme val="minor"/>
    </font>
    <font>
      <sz val="11"/>
      <color rgb="FFFF0000"/>
      <name val="Calibri"/>
      <scheme val="minor"/>
    </font>
    <font>
      <sz val="11"/>
      <name val="Times New Roman"/>
    </font>
    <font>
      <sz val="11"/>
      <color theme="0" tint="-0.499984740745262"/>
      <name val="Calibri"/>
      <family val="2"/>
      <scheme val="minor"/>
    </font>
    <font>
      <sz val="11"/>
      <color theme="0" tint="-0.499984740745262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66">
    <xf numFmtId="0" fontId="0" fillId="0" borderId="0" xfId="0"/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0" fillId="0" borderId="5" xfId="0" applyFill="1" applyBorder="1"/>
    <xf numFmtId="0" fontId="0" fillId="0" borderId="6" xfId="0" applyFill="1" applyBorder="1"/>
    <xf numFmtId="0" fontId="3" fillId="0" borderId="0" xfId="0" applyFont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0" fillId="0" borderId="7" xfId="0" applyFill="1" applyBorder="1"/>
    <xf numFmtId="0" fontId="0" fillId="0" borderId="8" xfId="0" applyFill="1" applyBorder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0" xfId="0" applyFill="1"/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2" fontId="9" fillId="2" borderId="0" xfId="0" applyNumberFormat="1" applyFont="1" applyFill="1" applyAlignment="1">
      <alignment horizontal="center" vertical="center"/>
    </xf>
    <xf numFmtId="165" fontId="9" fillId="2" borderId="0" xfId="0" applyNumberFormat="1" applyFont="1" applyFill="1" applyAlignment="1">
      <alignment horizontal="center" vertical="center"/>
    </xf>
    <xf numFmtId="164" fontId="9" fillId="2" borderId="0" xfId="0" applyNumberFormat="1" applyFont="1" applyFill="1" applyAlignment="1">
      <alignment horizontal="center" vertical="center"/>
    </xf>
    <xf numFmtId="2" fontId="13" fillId="3" borderId="0" xfId="0" applyNumberFormat="1" applyFont="1" applyFill="1" applyAlignment="1">
      <alignment horizontal="center"/>
    </xf>
    <xf numFmtId="2" fontId="13" fillId="3" borderId="6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3" fillId="0" borderId="0" xfId="0" applyFont="1"/>
    <xf numFmtId="0" fontId="13" fillId="0" borderId="0" xfId="0" applyFont="1" applyFill="1" applyBorder="1"/>
    <xf numFmtId="0" fontId="13" fillId="0" borderId="0" xfId="0" applyFont="1" applyFill="1"/>
    <xf numFmtId="0" fontId="13" fillId="0" borderId="6" xfId="0" applyFont="1" applyFill="1" applyBorder="1"/>
    <xf numFmtId="2" fontId="13" fillId="3" borderId="0" xfId="0" applyNumberFormat="1" applyFont="1" applyFill="1" applyBorder="1" applyAlignment="1">
      <alignment horizontal="center"/>
    </xf>
    <xf numFmtId="2" fontId="9" fillId="2" borderId="0" xfId="0" applyNumberFormat="1" applyFont="1" applyFill="1" applyBorder="1" applyAlignment="1">
      <alignment horizontal="center" vertical="center"/>
    </xf>
    <xf numFmtId="0" fontId="0" fillId="3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5" fillId="0" borderId="0" xfId="0" applyFont="1"/>
    <xf numFmtId="0" fontId="16" fillId="3" borderId="5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16" fillId="3" borderId="6" xfId="0" applyFont="1" applyFill="1" applyBorder="1" applyAlignment="1">
      <alignment horizontal="center"/>
    </xf>
    <xf numFmtId="165" fontId="16" fillId="3" borderId="5" xfId="0" applyNumberFormat="1" applyFont="1" applyFill="1" applyBorder="1" applyAlignment="1">
      <alignment horizontal="center"/>
    </xf>
    <xf numFmtId="165" fontId="16" fillId="3" borderId="0" xfId="0" applyNumberFormat="1" applyFont="1" applyFill="1" applyBorder="1" applyAlignment="1">
      <alignment horizontal="center"/>
    </xf>
    <xf numFmtId="165" fontId="16" fillId="3" borderId="6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 vertical="center" wrapText="1"/>
    </xf>
    <xf numFmtId="0" fontId="16" fillId="3" borderId="5" xfId="0" applyFont="1" applyFill="1" applyBorder="1" applyAlignment="1">
      <alignment horizontal="center"/>
    </xf>
    <xf numFmtId="0" fontId="17" fillId="0" borderId="10" xfId="0" applyFont="1" applyFill="1" applyBorder="1"/>
    <xf numFmtId="0" fontId="18" fillId="0" borderId="0" xfId="0" applyFont="1" applyFill="1" applyAlignment="1">
      <alignment vertical="center"/>
    </xf>
    <xf numFmtId="0" fontId="17" fillId="0" borderId="0" xfId="0" applyFont="1" applyFill="1"/>
    <xf numFmtId="0" fontId="18" fillId="0" borderId="0" xfId="0" applyFont="1" applyFill="1" applyBorder="1" applyAlignment="1">
      <alignment vertical="center"/>
    </xf>
    <xf numFmtId="0" fontId="18" fillId="0" borderId="6" xfId="0" applyFont="1" applyFill="1" applyBorder="1" applyAlignment="1">
      <alignment vertical="center"/>
    </xf>
    <xf numFmtId="0" fontId="17" fillId="0" borderId="6" xfId="0" applyFont="1" applyFill="1" applyBorder="1"/>
  </cellXfs>
  <cellStyles count="46"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Normal" xfId="0" builtinId="0"/>
    <cellStyle name="Normal 2" xfId="1"/>
    <cellStyle name="Normal 4" xfId="2"/>
    <cellStyle name="Normal 5" xfId="4"/>
    <cellStyle name="Normal 7" xfId="3"/>
    <cellStyle name="Normal 8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pivotCacheDefinition" Target="pivotCache/pivotCacheDefinition1.xml"/><Relationship Id="rId7" Type="http://schemas.openxmlformats.org/officeDocument/2006/relationships/pivotCacheDefinition" Target="pivotCache/pivotCacheDefinition2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"/>
          <c:y val="0.0601851851851852"/>
          <c:w val="0.816659667541557"/>
          <c:h val="0.75"/>
        </c:manualLayout>
      </c:layout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marker>
            <c:symbol val="circle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-0.518082020997375"/>
                  <c:y val="0.17966972878390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/>
                      <a:t>y = -0.10x + 9.77
R² = 0.47</a:t>
                    </a:r>
                    <a:endParaRPr lang="en-US"/>
                  </a:p>
                </c:rich>
              </c:tx>
              <c:numFmt formatCode="General" sourceLinked="0"/>
            </c:trendlineLbl>
          </c:trendline>
          <c:xVal>
            <c:numRef>
              <c:f>Data!$I$4:$I$19</c:f>
              <c:numCache>
                <c:formatCode>0.00</c:formatCode>
                <c:ptCount val="16"/>
                <c:pt idx="0">
                  <c:v>9.304941213</c:v>
                </c:pt>
                <c:pt idx="1">
                  <c:v>5.903773495</c:v>
                </c:pt>
                <c:pt idx="2">
                  <c:v>6.998194314</c:v>
                </c:pt>
                <c:pt idx="3">
                  <c:v>2.956972385</c:v>
                </c:pt>
                <c:pt idx="4">
                  <c:v>3.074551392</c:v>
                </c:pt>
                <c:pt idx="5">
                  <c:v>3.846269781</c:v>
                </c:pt>
                <c:pt idx="6">
                  <c:v>4.547491053</c:v>
                </c:pt>
                <c:pt idx="7">
                  <c:v>8.897075781</c:v>
                </c:pt>
                <c:pt idx="8">
                  <c:v>3.684181842</c:v>
                </c:pt>
                <c:pt idx="9">
                  <c:v>0.180727144</c:v>
                </c:pt>
                <c:pt idx="10">
                  <c:v>1.963095435</c:v>
                </c:pt>
                <c:pt idx="11">
                  <c:v>1.427521468</c:v>
                </c:pt>
                <c:pt idx="12">
                  <c:v>1.714752725</c:v>
                </c:pt>
                <c:pt idx="13">
                  <c:v>7.190863033</c:v>
                </c:pt>
                <c:pt idx="14">
                  <c:v>2.411471972</c:v>
                </c:pt>
              </c:numCache>
            </c:numRef>
          </c:xVal>
          <c:yVal>
            <c:numRef>
              <c:f>Data!$E$4:$E$18</c:f>
              <c:numCache>
                <c:formatCode>General</c:formatCode>
                <c:ptCount val="15"/>
                <c:pt idx="0">
                  <c:v>9.24</c:v>
                </c:pt>
                <c:pt idx="1">
                  <c:v>9.17</c:v>
                </c:pt>
                <c:pt idx="2">
                  <c:v>8.98</c:v>
                </c:pt>
                <c:pt idx="3">
                  <c:v>9.23</c:v>
                </c:pt>
                <c:pt idx="4">
                  <c:v>9.65</c:v>
                </c:pt>
                <c:pt idx="5">
                  <c:v>9.85</c:v>
                </c:pt>
                <c:pt idx="6" formatCode="0.00">
                  <c:v>8.9</c:v>
                </c:pt>
                <c:pt idx="7">
                  <c:v>8.44</c:v>
                </c:pt>
                <c:pt idx="8">
                  <c:v>9.220000000000001</c:v>
                </c:pt>
                <c:pt idx="9" formatCode="0.0">
                  <c:v>10.0</c:v>
                </c:pt>
                <c:pt idx="10">
                  <c:v>9.92</c:v>
                </c:pt>
                <c:pt idx="11" formatCode="0.00">
                  <c:v>9.5</c:v>
                </c:pt>
                <c:pt idx="12" formatCode="0.00">
                  <c:v>9.4</c:v>
                </c:pt>
                <c:pt idx="13">
                  <c:v>9.35</c:v>
                </c:pt>
                <c:pt idx="14">
                  <c:v>9.32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4550376"/>
        <c:axId val="-2121608888"/>
      </c:scatterChart>
      <c:valAx>
        <c:axId val="-2134550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Sex ratio (M/F)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-2121608888"/>
        <c:crosses val="autoZero"/>
        <c:crossBetween val="midCat"/>
        <c:majorUnit val="2.5"/>
      </c:valAx>
      <c:valAx>
        <c:axId val="-212160888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Allelic richness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134550376"/>
        <c:crosses val="autoZero"/>
        <c:crossBetween val="midCat"/>
        <c:majorUnit val="0.5"/>
      </c:valAx>
    </c:plotArea>
    <c:plotVisOnly val="1"/>
    <c:dispBlanksAs val="gap"/>
    <c:showDLblsOverMax val="0"/>
  </c:chart>
  <c:txPr>
    <a:bodyPr/>
    <a:lstStyle/>
    <a:p>
      <a:pPr>
        <a:defRPr b="0">
          <a:latin typeface="Times"/>
          <a:cs typeface="Times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"/>
          <c:y val="0.0601851851851852"/>
          <c:w val="0.816659667541557"/>
          <c:h val="0.75"/>
        </c:manualLayout>
      </c:layout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marker>
            <c:symbol val="circle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-0.498637576552931"/>
                  <c:y val="0.143151064450277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/>
                      <a:t>y = -0.001x + 0.771
R² = 0.146</a:t>
                    </a:r>
                    <a:endParaRPr lang="en-US"/>
                  </a:p>
                </c:rich>
              </c:tx>
              <c:numFmt formatCode="General" sourceLinked="0"/>
            </c:trendlineLbl>
          </c:trendline>
          <c:xVal>
            <c:numRef>
              <c:f>Data!$I$4:$I$18</c:f>
              <c:numCache>
                <c:formatCode>0.00</c:formatCode>
                <c:ptCount val="15"/>
                <c:pt idx="0">
                  <c:v>9.304941213</c:v>
                </c:pt>
                <c:pt idx="1">
                  <c:v>5.903773495</c:v>
                </c:pt>
                <c:pt idx="2">
                  <c:v>6.998194314</c:v>
                </c:pt>
                <c:pt idx="3">
                  <c:v>2.956972385</c:v>
                </c:pt>
                <c:pt idx="4">
                  <c:v>3.074551392</c:v>
                </c:pt>
                <c:pt idx="5">
                  <c:v>3.846269781</c:v>
                </c:pt>
                <c:pt idx="6">
                  <c:v>4.547491053</c:v>
                </c:pt>
                <c:pt idx="7">
                  <c:v>8.897075781</c:v>
                </c:pt>
                <c:pt idx="8">
                  <c:v>3.684181842</c:v>
                </c:pt>
                <c:pt idx="9">
                  <c:v>0.180727144</c:v>
                </c:pt>
                <c:pt idx="10">
                  <c:v>1.963095435</c:v>
                </c:pt>
                <c:pt idx="11">
                  <c:v>1.427521468</c:v>
                </c:pt>
                <c:pt idx="12">
                  <c:v>1.714752725</c:v>
                </c:pt>
                <c:pt idx="13">
                  <c:v>7.190863033</c:v>
                </c:pt>
                <c:pt idx="14">
                  <c:v>2.411471972</c:v>
                </c:pt>
              </c:numCache>
            </c:numRef>
          </c:xVal>
          <c:yVal>
            <c:numRef>
              <c:f>Data!$D$4:$D$18</c:f>
              <c:numCache>
                <c:formatCode>General</c:formatCode>
                <c:ptCount val="15"/>
                <c:pt idx="0" formatCode="0.000">
                  <c:v>0.77</c:v>
                </c:pt>
                <c:pt idx="1">
                  <c:v>0.778</c:v>
                </c:pt>
                <c:pt idx="2">
                  <c:v>0.762</c:v>
                </c:pt>
                <c:pt idx="3">
                  <c:v>0.758</c:v>
                </c:pt>
                <c:pt idx="4">
                  <c:v>0.757</c:v>
                </c:pt>
                <c:pt idx="5">
                  <c:v>0.761</c:v>
                </c:pt>
                <c:pt idx="6">
                  <c:v>0.759</c:v>
                </c:pt>
                <c:pt idx="7">
                  <c:v>0.756</c:v>
                </c:pt>
                <c:pt idx="8">
                  <c:v>0.761</c:v>
                </c:pt>
                <c:pt idx="9">
                  <c:v>0.783</c:v>
                </c:pt>
                <c:pt idx="10">
                  <c:v>0.775</c:v>
                </c:pt>
                <c:pt idx="11">
                  <c:v>0.779</c:v>
                </c:pt>
                <c:pt idx="12">
                  <c:v>0.77</c:v>
                </c:pt>
                <c:pt idx="13">
                  <c:v>0.766</c:v>
                </c:pt>
                <c:pt idx="14">
                  <c:v>0.766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1290744"/>
        <c:axId val="-2131387080"/>
      </c:scatterChart>
      <c:valAx>
        <c:axId val="-2131290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Sex ratio (M/F)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-2131387080"/>
        <c:crosses val="autoZero"/>
        <c:crossBetween val="midCat"/>
        <c:majorUnit val="2.5"/>
      </c:valAx>
      <c:valAx>
        <c:axId val="-213138708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Heterozygosity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-2131290744"/>
        <c:crosses val="autoZero"/>
        <c:crossBetween val="midCat"/>
        <c:majorUnit val="0.01"/>
      </c:valAx>
    </c:plotArea>
    <c:plotVisOnly val="1"/>
    <c:dispBlanksAs val="gap"/>
    <c:showDLblsOverMax val="0"/>
  </c:chart>
  <c:txPr>
    <a:bodyPr/>
    <a:lstStyle/>
    <a:p>
      <a:pPr>
        <a:defRPr b="0">
          <a:latin typeface="Times"/>
          <a:cs typeface="Times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noFill/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'Stocking bar graph'!$D$4:$D$6</c:f>
                <c:numCache>
                  <c:formatCode>General</c:formatCode>
                  <c:ptCount val="3"/>
                  <c:pt idx="0">
                    <c:v>0.00545893762558978</c:v>
                  </c:pt>
                  <c:pt idx="1">
                    <c:v>0.00522494019105132</c:v>
                  </c:pt>
                  <c:pt idx="2">
                    <c:v>0.00637965516310369</c:v>
                  </c:pt>
                </c:numCache>
              </c:numRef>
            </c:plus>
            <c:minus>
              <c:numRef>
                <c:f>'Stocking bar graph'!$D$4:$D$6</c:f>
                <c:numCache>
                  <c:formatCode>General</c:formatCode>
                  <c:ptCount val="3"/>
                  <c:pt idx="0">
                    <c:v>0.00545893762558978</c:v>
                  </c:pt>
                  <c:pt idx="1">
                    <c:v>0.00522494019105132</c:v>
                  </c:pt>
                  <c:pt idx="2">
                    <c:v>0.00637965516310369</c:v>
                  </c:pt>
                </c:numCache>
              </c:numRef>
            </c:minus>
          </c:errBars>
          <c:cat>
            <c:strRef>
              <c:f>'Stocking bar graph'!$B$4:$B$6</c:f>
              <c:strCache>
                <c:ptCount val="3"/>
                <c:pt idx="0">
                  <c:v>NR</c:v>
                </c:pt>
                <c:pt idx="1">
                  <c:v>C-NR</c:v>
                </c:pt>
                <c:pt idx="2">
                  <c:v>C-ST</c:v>
                </c:pt>
              </c:strCache>
            </c:strRef>
          </c:cat>
          <c:val>
            <c:numRef>
              <c:f>'Stocking bar graph'!$C$4:$C$6</c:f>
              <c:numCache>
                <c:formatCode>0.000</c:formatCode>
                <c:ptCount val="3"/>
                <c:pt idx="0">
                  <c:v>0.7626</c:v>
                </c:pt>
                <c:pt idx="1">
                  <c:v>0.7614</c:v>
                </c:pt>
                <c:pt idx="2">
                  <c:v>0.7762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3949416"/>
        <c:axId val="-2133895448"/>
      </c:barChart>
      <c:catAx>
        <c:axId val="-2133949416"/>
        <c:scaling>
          <c:orientation val="minMax"/>
        </c:scaling>
        <c:delete val="0"/>
        <c:axPos val="b"/>
        <c:majorTickMark val="out"/>
        <c:minorTickMark val="none"/>
        <c:tickLblPos val="nextTo"/>
        <c:crossAx val="-2133895448"/>
        <c:crosses val="autoZero"/>
        <c:auto val="1"/>
        <c:lblAlgn val="ctr"/>
        <c:lblOffset val="100"/>
        <c:noMultiLvlLbl val="0"/>
      </c:catAx>
      <c:valAx>
        <c:axId val="-2133895448"/>
        <c:scaling>
          <c:orientation val="minMax"/>
          <c:min val="0.75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Heterozygosity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crossAx val="-2133949416"/>
        <c:crosses val="autoZero"/>
        <c:crossBetween val="between"/>
        <c:majorUnit val="0.01"/>
      </c:valAx>
    </c:plotArea>
    <c:plotVisOnly val="1"/>
    <c:dispBlanksAs val="gap"/>
    <c:showDLblsOverMax val="0"/>
  </c:chart>
  <c:txPr>
    <a:bodyPr/>
    <a:lstStyle/>
    <a:p>
      <a:pPr>
        <a:defRPr b="0">
          <a:latin typeface="Times New Roman"/>
          <a:cs typeface="Times New Roman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noFill/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'Stocking bar graph'!$F$4:$F$6</c:f>
                <c:numCache>
                  <c:formatCode>General</c:formatCode>
                  <c:ptCount val="3"/>
                  <c:pt idx="0">
                    <c:v>0.241101638318792</c:v>
                  </c:pt>
                  <c:pt idx="1">
                    <c:v>0.529924522927604</c:v>
                  </c:pt>
                  <c:pt idx="2">
                    <c:v>0.360236033733431</c:v>
                  </c:pt>
                </c:numCache>
              </c:numRef>
            </c:plus>
            <c:minus>
              <c:numRef>
                <c:f>'Stocking bar graph'!$F$4:$F$6</c:f>
                <c:numCache>
                  <c:formatCode>General</c:formatCode>
                  <c:ptCount val="3"/>
                  <c:pt idx="0">
                    <c:v>0.241101638318792</c:v>
                  </c:pt>
                  <c:pt idx="1">
                    <c:v>0.529924522927604</c:v>
                  </c:pt>
                  <c:pt idx="2">
                    <c:v>0.360236033733431</c:v>
                  </c:pt>
                </c:numCache>
              </c:numRef>
            </c:minus>
          </c:errBars>
          <c:cat>
            <c:strRef>
              <c:f>'Stocking bar graph'!$B$4:$B$6</c:f>
              <c:strCache>
                <c:ptCount val="3"/>
                <c:pt idx="0">
                  <c:v>NR</c:v>
                </c:pt>
                <c:pt idx="1">
                  <c:v>C-NR</c:v>
                </c:pt>
                <c:pt idx="2">
                  <c:v>C-ST</c:v>
                </c:pt>
              </c:strCache>
            </c:strRef>
          </c:cat>
          <c:val>
            <c:numRef>
              <c:f>'Stocking bar graph'!$E$4:$E$6</c:f>
              <c:numCache>
                <c:formatCode>0.000</c:formatCode>
                <c:ptCount val="3"/>
                <c:pt idx="0">
                  <c:v>9.284000000000001</c:v>
                </c:pt>
                <c:pt idx="1">
                  <c:v>9.162</c:v>
                </c:pt>
                <c:pt idx="2">
                  <c:v>9.588000000000001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4008456"/>
        <c:axId val="-2134011544"/>
      </c:barChart>
      <c:catAx>
        <c:axId val="-2134008456"/>
        <c:scaling>
          <c:orientation val="minMax"/>
        </c:scaling>
        <c:delete val="0"/>
        <c:axPos val="b"/>
        <c:majorTickMark val="out"/>
        <c:minorTickMark val="none"/>
        <c:tickLblPos val="nextTo"/>
        <c:crossAx val="-2134011544"/>
        <c:crosses val="autoZero"/>
        <c:auto val="1"/>
        <c:lblAlgn val="ctr"/>
        <c:lblOffset val="100"/>
        <c:noMultiLvlLbl val="0"/>
      </c:catAx>
      <c:valAx>
        <c:axId val="-2134011544"/>
        <c:scaling>
          <c:orientation val="minMax"/>
          <c:min val="8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Allelic Richness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-213400845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b="0">
          <a:latin typeface="Times New Roman"/>
          <a:cs typeface="Times New Roman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194733</xdr:colOff>
      <xdr:row>21</xdr:row>
      <xdr:rowOff>84666</xdr:rowOff>
    </xdr:from>
    <xdr:to>
      <xdr:col>6</xdr:col>
      <xdr:colOff>567266</xdr:colOff>
      <xdr:row>36</xdr:row>
      <xdr:rowOff>160866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186267</xdr:colOff>
      <xdr:row>40</xdr:row>
      <xdr:rowOff>84667</xdr:rowOff>
    </xdr:from>
    <xdr:to>
      <xdr:col>6</xdr:col>
      <xdr:colOff>558800</xdr:colOff>
      <xdr:row>55</xdr:row>
      <xdr:rowOff>160867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770467</xdr:colOff>
      <xdr:row>9</xdr:row>
      <xdr:rowOff>93133</xdr:rowOff>
    </xdr:from>
    <xdr:to>
      <xdr:col>6</xdr:col>
      <xdr:colOff>364067</xdr:colOff>
      <xdr:row>24</xdr:row>
      <xdr:rowOff>169333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28</xdr:row>
      <xdr:rowOff>76200</xdr:rowOff>
    </xdr:from>
    <xdr:to>
      <xdr:col>6</xdr:col>
      <xdr:colOff>423333</xdr:colOff>
      <xdr:row>43</xdr:row>
      <xdr:rowOff>152400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tt" refreshedDate="42356.486330092594" createdVersion="4" refreshedVersion="4" minRefreshableVersion="3" recordCount="59">
  <cacheSource type="worksheet">
    <worksheetSource ref="C2:I61" sheet="Demographic data"/>
  </cacheSource>
  <cacheFields count="7">
    <cacheField name="Lake" numFmtId="0">
      <sharedItems count="15">
        <s v="Big Arbor Vitae"/>
        <s v="Big St. Germain"/>
        <s v="Eagle Chain"/>
        <s v="Kawaguesaga"/>
        <s v="Little Arbor Vitae"/>
        <s v="North Twin"/>
        <s v="Papoose"/>
        <s v="Pelican"/>
        <s v="Plum"/>
        <s v="Thunder"/>
        <s v="Tomahawk"/>
        <s v="Trout"/>
        <s v="Two Sisters"/>
        <s v="White Sand"/>
        <s v="Willow Flowage"/>
      </sharedItems>
    </cacheField>
    <cacheField name="Acres" numFmtId="0">
      <sharedItems containsSemiMixedTypes="0" containsString="0" containsNumber="1" containsInteger="1" minValue="428" maxValue="6306" count="19">
        <n v="1090"/>
        <n v="1617"/>
        <n v="1584"/>
        <n v="670"/>
        <n v="534"/>
        <n v="2788"/>
        <n v="428"/>
        <n v="3585"/>
        <n v="1108"/>
        <n v="1033"/>
        <n v="1768"/>
        <n v="3392"/>
        <n v="3816"/>
        <n v="705"/>
        <n v="719"/>
        <n v="728"/>
        <n v="734"/>
        <n v="5135"/>
        <n v="6306"/>
      </sharedItems>
    </cacheField>
    <cacheField name="Males" numFmtId="0">
      <sharedItems containsSemiMixedTypes="0" containsString="0" containsNumber="1" containsInteger="1" minValue="333" maxValue="18208"/>
    </cacheField>
    <cacheField name="Females" numFmtId="0">
      <sharedItems containsSemiMixedTypes="0" containsString="0" containsNumber="1" containsInteger="1" minValue="108" maxValue="10935"/>
    </cacheField>
    <cacheField name="Sum " numFmtId="0">
      <sharedItems containsSemiMixedTypes="0" containsString="0" containsNumber="1" containsInteger="1" minValue="448" maxValue="26871"/>
    </cacheField>
    <cacheField name="ln(sum)" numFmtId="0">
      <sharedItems containsSemiMixedTypes="0" containsString="0" containsNumber="1" minValue="6.1047932324149849" maxValue="10.198802917143304"/>
    </cacheField>
    <cacheField name="M/F" numFmtId="0">
      <sharedItems containsSemiMixedTypes="0" containsString="0" containsNumber="1" minValue="0.18072714436992587" maxValue="19.56345177664974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att" refreshedDate="42356.488125347219" createdVersion="4" refreshedVersion="4" minRefreshableVersion="3" recordCount="15">
  <cacheSource type="worksheet">
    <worksheetSource ref="B3:L18" sheet="Data"/>
  </cacheSource>
  <cacheFields count="13">
    <cacheField name="Lake" numFmtId="0">
      <sharedItems count="15">
        <s v="Pelican (PEL)"/>
        <s v="Plum (PLU)"/>
        <s v="North Twin (NTL)"/>
        <s v="Papoose (PAP)"/>
        <s v="Two Sisters (TWS)"/>
        <s v="Big St. Germain (BSG)"/>
        <s v="Thunder (THU)"/>
        <s v="Tomahawk (TOM)"/>
        <s v="Trout (TRO)"/>
        <s v="White Sand (WSL)"/>
        <s v="Big Arbor Vitae (BAV)"/>
        <s v="Eagle Chain (EC)"/>
        <s v="Kawaguesaga (KL)"/>
        <s v="Little Arbor Vitae (LAV)"/>
        <s v="Willow Flowage (WIL)"/>
      </sharedItems>
    </cacheField>
    <cacheField name="N" numFmtId="0">
      <sharedItems containsSemiMixedTypes="0" containsString="0" containsNumber="1" containsInteger="1" minValue="44" maxValue="88" count="10">
        <n v="49"/>
        <n v="50"/>
        <n v="62"/>
        <n v="60"/>
        <n v="44"/>
        <n v="48"/>
        <n v="67"/>
        <n v="88"/>
        <n v="56"/>
        <n v="55"/>
      </sharedItems>
    </cacheField>
    <cacheField name="HE" numFmtId="0">
      <sharedItems containsSemiMixedTypes="0" containsString="0" containsNumber="1" minValue="0.75600000000000001" maxValue="0.78300000000000003"/>
    </cacheField>
    <cacheField name="AR" numFmtId="0">
      <sharedItems containsSemiMixedTypes="0" containsString="0" containsNumber="1" minValue="8.44" maxValue="10"/>
    </cacheField>
    <cacheField name="RL" numFmtId="0">
      <sharedItems containsSemiMixedTypes="0" containsString="0" containsNumber="1" minValue="4.8000000000000001E-2" maxValue="5.7000000000000002E-2"/>
    </cacheField>
    <cacheField name="Age 0" numFmtId="0">
      <sharedItems containsSemiMixedTypes="0" containsString="0" containsNumber="1" minValue="4.2" maxValue="11.5"/>
    </cacheField>
    <cacheField name="PE" numFmtId="2">
      <sharedItems containsSemiMixedTypes="0" containsString="0" containsNumber="1" minValue="6.7560076440000003" maxValue="9.8315050070000005"/>
    </cacheField>
    <cacheField name="M/F" numFmtId="2">
      <sharedItems containsSemiMixedTypes="0" containsString="0" containsNumber="1" minValue="0.18072714400000001" maxValue="9.3049412129999993"/>
    </cacheField>
    <cacheField name="AgeP" numFmtId="0">
      <sharedItems containsSemiMixedTypes="0" containsString="0" containsNumber="1" minValue="3.72" maxValue="9.81"/>
    </cacheField>
    <cacheField name="SI" numFmtId="0">
      <sharedItems containsSemiMixedTypes="0" containsString="0" containsNumber="1" minValue="0" maxValue="132.19999999999999"/>
    </cacheField>
    <cacheField name="Stocking code" numFmtId="0">
      <sharedItems count="3">
        <s v="C-NR"/>
        <s v="C-ST"/>
        <s v="NR"/>
      </sharedItems>
    </cacheField>
    <cacheField name="L1" numFmtId="0">
      <sharedItems containsSemiMixedTypes="0" containsString="0" containsNumber="1" containsInteger="1" minValue="122" maxValue="162"/>
    </cacheField>
    <cacheField name="Kn" numFmtId="0">
      <sharedItems containsString="0" containsBlank="1" containsNumber="1" minValue="94.6" maxValue="10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9">
  <r>
    <x v="0"/>
    <x v="0"/>
    <n v="8816"/>
    <n v="876"/>
    <n v="9692"/>
    <n v="9.179056081936416"/>
    <n v="10.06392694063927"/>
  </r>
  <r>
    <x v="0"/>
    <x v="0"/>
    <n v="5118"/>
    <n v="263"/>
    <n v="5381"/>
    <n v="8.5906295094894194"/>
    <n v="19.460076045627375"/>
  </r>
  <r>
    <x v="0"/>
    <x v="0"/>
    <n v="4755"/>
    <n v="638"/>
    <n v="5393"/>
    <n v="8.5928570953372265"/>
    <n v="7.4529780564263319"/>
  </r>
  <r>
    <x v="0"/>
    <x v="0"/>
    <n v="7577"/>
    <n v="832"/>
    <n v="8409"/>
    <n v="9.0370578398328973"/>
    <n v="9.1069711538461533"/>
  </r>
  <r>
    <x v="0"/>
    <x v="0"/>
    <n v="6227"/>
    <n v="731"/>
    <n v="6958"/>
    <n v="8.8476473557118869"/>
    <n v="8.5184678522571815"/>
  </r>
  <r>
    <x v="0"/>
    <x v="0"/>
    <n v="3678"/>
    <n v="2997"/>
    <n v="6675"/>
    <n v="8.8061244832684498"/>
    <n v="1.2272272272272273"/>
  </r>
  <r>
    <x v="1"/>
    <x v="1"/>
    <n v="2191"/>
    <n v="943"/>
    <n v="3134"/>
    <n v="8.0500654229159654"/>
    <n v="2.3234358430540829"/>
  </r>
  <r>
    <x v="1"/>
    <x v="1"/>
    <n v="4586"/>
    <n v="259"/>
    <n v="4845"/>
    <n v="8.485702524324866"/>
    <n v="17.706563706563706"/>
  </r>
  <r>
    <x v="1"/>
    <x v="1"/>
    <n v="2510"/>
    <n v="2259"/>
    <n v="4769"/>
    <n v="8.4698919182982237"/>
    <n v="1.1111111111111112"/>
  </r>
  <r>
    <x v="1"/>
    <x v="1"/>
    <n v="3463"/>
    <n v="460"/>
    <n v="3923"/>
    <n v="8.2746119462095518"/>
    <n v="7.5282608695652176"/>
  </r>
  <r>
    <x v="1"/>
    <x v="1"/>
    <n v="5740"/>
    <n v="1816"/>
    <n v="7556"/>
    <n v="8.9300972286214009"/>
    <n v="3.16079295154185"/>
  </r>
  <r>
    <x v="1"/>
    <x v="1"/>
    <n v="2292"/>
    <n v="638"/>
    <n v="2930"/>
    <n v="7.9827577020111127"/>
    <n v="3.592476489028213"/>
  </r>
  <r>
    <x v="2"/>
    <x v="2"/>
    <n v="2878"/>
    <n v="427"/>
    <n v="3305"/>
    <n v="8.1031917522857864"/>
    <n v="6.7400468384074941"/>
  </r>
  <r>
    <x v="2"/>
    <x v="2"/>
    <n v="5435"/>
    <n v="749"/>
    <n v="6184"/>
    <n v="8.7297205902672577"/>
    <n v="7.2563417890520698"/>
  </r>
  <r>
    <x v="3"/>
    <x v="3"/>
    <n v="2135"/>
    <n v="437"/>
    <n v="2572"/>
    <n v="7.8524390853575099"/>
    <n v="4.8855835240274601"/>
  </r>
  <r>
    <x v="3"/>
    <x v="3"/>
    <n v="2477"/>
    <n v="924"/>
    <n v="3401"/>
    <n v="8.1318247850071952"/>
    <n v="2.6807359307359309"/>
  </r>
  <r>
    <x v="3"/>
    <x v="3"/>
    <n v="1362"/>
    <n v="1044"/>
    <n v="2406"/>
    <n v="7.7857208965346238"/>
    <n v="1.3045977011494252"/>
  </r>
  <r>
    <x v="4"/>
    <x v="4"/>
    <n v="1441"/>
    <n v="891"/>
    <n v="2332"/>
    <n v="7.754481547470383"/>
    <n v="1.617283950617284"/>
  </r>
  <r>
    <x v="4"/>
    <x v="4"/>
    <n v="3218"/>
    <n v="1126"/>
    <n v="4344"/>
    <n v="8.3765508616137705"/>
    <n v="2.857904085257549"/>
  </r>
  <r>
    <x v="4"/>
    <x v="4"/>
    <n v="2304"/>
    <n v="788"/>
    <n v="3092"/>
    <n v="8.0365734097073123"/>
    <n v="2.9238578680203045"/>
  </r>
  <r>
    <x v="4"/>
    <x v="4"/>
    <n v="3498"/>
    <n v="714"/>
    <n v="4212"/>
    <n v="8.3456928732538653"/>
    <n v="4.8991596638655466"/>
  </r>
  <r>
    <x v="5"/>
    <x v="5"/>
    <n v="5104"/>
    <n v="1327"/>
    <n v="6431"/>
    <n v="8.7688853261348623"/>
    <n v="3.8462697814619444"/>
  </r>
  <r>
    <x v="6"/>
    <x v="6"/>
    <n v="333"/>
    <n v="115"/>
    <n v="448"/>
    <n v="6.1047932324149849"/>
    <n v="2.8956521739130436"/>
  </r>
  <r>
    <x v="6"/>
    <x v="6"/>
    <n v="1164"/>
    <n v="137"/>
    <n v="1301"/>
    <n v="7.1708884785125049"/>
    <n v="8.4963503649635044"/>
  </r>
  <r>
    <x v="6"/>
    <x v="6"/>
    <n v="541"/>
    <n v="328"/>
    <n v="869"/>
    <n v="6.7673431252653922"/>
    <n v="1.649390243902439"/>
  </r>
  <r>
    <x v="6"/>
    <x v="6"/>
    <n v="901"/>
    <n v="175"/>
    <n v="1076"/>
    <n v="6.9810057407217299"/>
    <n v="5.1485714285714286"/>
  </r>
  <r>
    <x v="7"/>
    <x v="7"/>
    <n v="7272"/>
    <n v="1264"/>
    <n v="8536"/>
    <n v="9.0520477929815897"/>
    <n v="5.7531645569620249"/>
  </r>
  <r>
    <x v="7"/>
    <x v="7"/>
    <n v="3680"/>
    <n v="898"/>
    <n v="4578"/>
    <n v="8.4290175005125114"/>
    <n v="4.0979955456570156"/>
  </r>
  <r>
    <x v="7"/>
    <x v="7"/>
    <n v="4503"/>
    <n v="476"/>
    <n v="4979"/>
    <n v="8.5129843466421828"/>
    <n v="9.4600840336134446"/>
  </r>
  <r>
    <x v="7"/>
    <x v="7"/>
    <n v="8993"/>
    <n v="805"/>
    <n v="9798"/>
    <n v="9.1899335621985205"/>
    <n v="11.171428571428571"/>
  </r>
  <r>
    <x v="7"/>
    <x v="7"/>
    <n v="7708"/>
    <n v="394"/>
    <n v="8102"/>
    <n v="8.9998662237626359"/>
    <n v="19.563451776649746"/>
  </r>
  <r>
    <x v="7"/>
    <x v="7"/>
    <n v="8164"/>
    <n v="2447"/>
    <n v="10611"/>
    <n v="9.2696464778735912"/>
    <n v="3.336330200245198"/>
  </r>
  <r>
    <x v="8"/>
    <x v="8"/>
    <n v="1378"/>
    <n v="588"/>
    <n v="1966"/>
    <n v="7.5837563007071118"/>
    <n v="2.3435374149659864"/>
  </r>
  <r>
    <x v="8"/>
    <x v="9"/>
    <n v="2960"/>
    <n v="896"/>
    <n v="3856"/>
    <n v="8.2573856557304364"/>
    <n v="3.3035714285714284"/>
  </r>
  <r>
    <x v="8"/>
    <x v="9"/>
    <n v="3535"/>
    <n v="349"/>
    <n v="3884"/>
    <n v="8.264620829411216"/>
    <n v="10.128939828080229"/>
  </r>
  <r>
    <x v="8"/>
    <x v="9"/>
    <n v="3781"/>
    <n v="2527"/>
    <n v="6308"/>
    <n v="8.7495739480829293"/>
    <n v="1.4962406015037595"/>
  </r>
  <r>
    <x v="8"/>
    <x v="9"/>
    <n v="3108"/>
    <n v="1436"/>
    <n v="4544"/>
    <n v="8.421562960400987"/>
    <n v="2.1643454038997216"/>
  </r>
  <r>
    <x v="8"/>
    <x v="9"/>
    <n v="3976"/>
    <n v="1490"/>
    <n v="5466"/>
    <n v="8.6063023664880127"/>
    <n v="2.6684563758389261"/>
  </r>
  <r>
    <x v="9"/>
    <x v="10"/>
    <n v="512"/>
    <n v="2833"/>
    <n v="3345"/>
    <n v="8.1152219725623294"/>
    <n v="0.18072714436992587"/>
  </r>
  <r>
    <x v="10"/>
    <x v="11"/>
    <n v="5396"/>
    <n v="1456"/>
    <n v="6852"/>
    <n v="8.8322958594440113"/>
    <n v="3.7060439560439562"/>
  </r>
  <r>
    <x v="10"/>
    <x v="11"/>
    <n v="4672"/>
    <n v="3774"/>
    <n v="8446"/>
    <n v="9.0414482354938883"/>
    <n v="1.2379438261791202"/>
  </r>
  <r>
    <x v="10"/>
    <x v="11"/>
    <n v="3868"/>
    <n v="1699"/>
    <n v="5567"/>
    <n v="8.624611588183507"/>
    <n v="2.2766333137139494"/>
  </r>
  <r>
    <x v="10"/>
    <x v="11"/>
    <n v="1647"/>
    <n v="2607"/>
    <n v="4254"/>
    <n v="8.3556149957601829"/>
    <n v="0.63176064441887225"/>
  </r>
  <r>
    <x v="11"/>
    <x v="12"/>
    <n v="5454"/>
    <n v="7435"/>
    <n v="12889"/>
    <n v="9.4641295134047798"/>
    <n v="0.7335574983187626"/>
  </r>
  <r>
    <x v="11"/>
    <x v="12"/>
    <n v="6281"/>
    <n v="1835"/>
    <n v="8116"/>
    <n v="9.0015927009457055"/>
    <n v="3.4228882833787466"/>
  </r>
  <r>
    <x v="11"/>
    <x v="12"/>
    <n v="6601"/>
    <n v="2598"/>
    <n v="9199"/>
    <n v="9.1268500614771568"/>
    <n v="2.5408006158583527"/>
  </r>
  <r>
    <x v="11"/>
    <x v="12"/>
    <n v="5352"/>
    <n v="4651"/>
    <n v="10003"/>
    <n v="9.21064032698518"/>
    <n v="1.1507202752096324"/>
  </r>
  <r>
    <x v="11"/>
    <x v="12"/>
    <n v="3968"/>
    <n v="3863"/>
    <n v="7831"/>
    <n v="8.965845494750937"/>
    <n v="1.0271809474501683"/>
  </r>
  <r>
    <x v="11"/>
    <x v="12"/>
    <n v="3131"/>
    <n v="4750"/>
    <n v="7881"/>
    <n v="8.9722100783536494"/>
    <n v="0.65915789473684205"/>
  </r>
  <r>
    <x v="11"/>
    <x v="12"/>
    <n v="5012"/>
    <n v="10935"/>
    <n v="15947"/>
    <n v="9.6770260027479722"/>
    <n v="0.45834476451760403"/>
  </r>
  <r>
    <x v="12"/>
    <x v="13"/>
    <n v="1373"/>
    <n v="542"/>
    <n v="1915"/>
    <n v="7.5574729016147462"/>
    <n v="2.5332103321033212"/>
  </r>
  <r>
    <x v="12"/>
    <x v="14"/>
    <n v="786"/>
    <n v="540"/>
    <n v="1326"/>
    <n v="7.1899221707458079"/>
    <n v="1.4555555555555555"/>
  </r>
  <r>
    <x v="12"/>
    <x v="14"/>
    <n v="2047"/>
    <n v="670"/>
    <n v="2717"/>
    <n v="7.9072836094263481"/>
    <n v="3.0552238805970151"/>
  </r>
  <r>
    <x v="12"/>
    <x v="14"/>
    <n v="1031"/>
    <n v="1133"/>
    <n v="2164"/>
    <n v="7.6797136399663719"/>
    <n v="0.90997352162400702"/>
  </r>
  <r>
    <x v="12"/>
    <x v="14"/>
    <n v="745"/>
    <n v="1202"/>
    <n v="1947"/>
    <n v="7.5740450053721995"/>
    <n v="0.61980033277870217"/>
  </r>
  <r>
    <x v="13"/>
    <x v="15"/>
    <n v="2050"/>
    <n v="318"/>
    <n v="2368"/>
    <n v="7.7698009960038963"/>
    <n v="6.4465408805031448"/>
  </r>
  <r>
    <x v="13"/>
    <x v="16"/>
    <n v="857"/>
    <n v="108"/>
    <n v="965"/>
    <n v="6.8721281013389861"/>
    <n v="7.9351851851851851"/>
  </r>
  <r>
    <x v="14"/>
    <x v="17"/>
    <n v="9426"/>
    <n v="3464"/>
    <n v="12890"/>
    <n v="9.4642070959332329"/>
    <n v="2.7211316397228638"/>
  </r>
  <r>
    <x v="14"/>
    <x v="18"/>
    <n v="18208"/>
    <n v="8663"/>
    <n v="26871"/>
    <n v="10.198802917143304"/>
    <n v="2.101812305206048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5">
  <r>
    <x v="0"/>
    <x v="0"/>
    <n v="0.75600000000000001"/>
    <n v="8.44"/>
    <n v="5.6000000000000001E-2"/>
    <n v="11"/>
    <n v="8.9089159840000001"/>
    <n v="8.8970757809999998"/>
    <n v="5.22"/>
    <n v="0"/>
    <x v="0"/>
    <n v="126"/>
    <n v="108"/>
  </r>
  <r>
    <x v="1"/>
    <x v="1"/>
    <n v="0.76100000000000001"/>
    <n v="9.2200000000000006"/>
    <n v="5.1999999999999998E-2"/>
    <n v="10.6"/>
    <n v="8.3138670099999992"/>
    <n v="3.6841818420000001"/>
    <n v="6.25"/>
    <n v="0"/>
    <x v="0"/>
    <n v="122"/>
    <m/>
  </r>
  <r>
    <x v="2"/>
    <x v="2"/>
    <n v="0.76100000000000001"/>
    <n v="9.85"/>
    <n v="0.05"/>
    <n v="11.5"/>
    <n v="8.7688853259999995"/>
    <n v="3.8462697810000002"/>
    <n v="4.8499999999999996"/>
    <n v="51.1"/>
    <x v="0"/>
    <n v="150"/>
    <n v="96.9"/>
  </r>
  <r>
    <x v="3"/>
    <x v="3"/>
    <n v="0.75900000000000001"/>
    <n v="8.9"/>
    <n v="5.1999999999999998E-2"/>
    <n v="8.1999999999999993"/>
    <n v="6.7560076440000003"/>
    <n v="4.5474910529999999"/>
    <n v="5.21"/>
    <n v="13.1"/>
    <x v="0"/>
    <n v="124"/>
    <n v="96.1"/>
  </r>
  <r>
    <x v="4"/>
    <x v="4"/>
    <n v="0.77"/>
    <n v="9.4"/>
    <n v="0.05"/>
    <n v="6.8"/>
    <n v="7.5816874649999999"/>
    <n v="1.7147527250000001"/>
    <n v="5.75"/>
    <n v="33.9"/>
    <x v="0"/>
    <n v="152"/>
    <n v="98.7"/>
  </r>
  <r>
    <x v="5"/>
    <x v="5"/>
    <n v="0.77800000000000002"/>
    <n v="9.17"/>
    <n v="5.0999999999999997E-2"/>
    <n v="10.4"/>
    <n v="8.3655211240000007"/>
    <n v="5.9037734950000003"/>
    <n v="7.16"/>
    <n v="66"/>
    <x v="1"/>
    <n v="146"/>
    <n v="104"/>
  </r>
  <r>
    <x v="6"/>
    <x v="1"/>
    <n v="0.78300000000000003"/>
    <n v="10"/>
    <n v="4.8000000000000001E-2"/>
    <n v="4.2"/>
    <n v="8.1152219730000006"/>
    <n v="0.18072714400000001"/>
    <n v="7.2"/>
    <n v="77.2"/>
    <x v="1"/>
    <n v="149"/>
    <n v="98"/>
  </r>
  <r>
    <x v="7"/>
    <x v="0"/>
    <n v="0.77500000000000002"/>
    <n v="9.92"/>
    <n v="5.0999999999999997E-2"/>
    <n v="8.8000000000000007"/>
    <n v="8.7134926700000008"/>
    <n v="1.9630954350000001"/>
    <n v="9.81"/>
    <n v="132.19999999999999"/>
    <x v="1"/>
    <n v="159"/>
    <n v="97.1"/>
  </r>
  <r>
    <x v="8"/>
    <x v="6"/>
    <n v="0.77900000000000003"/>
    <n v="9.5"/>
    <n v="5.3999999999999999E-2"/>
    <n v="9.1999999999999993"/>
    <n v="9.2026134539999997"/>
    <n v="1.4275214679999999"/>
    <n v="6.21"/>
    <n v="98.5"/>
    <x v="1"/>
    <n v="136"/>
    <n v="94.6"/>
  </r>
  <r>
    <x v="9"/>
    <x v="3"/>
    <n v="0.76600000000000001"/>
    <n v="9.35"/>
    <n v="5.5E-2"/>
    <n v="8.1999999999999993"/>
    <n v="7.3209645490000002"/>
    <n v="7.1908630330000003"/>
    <n v="6.54"/>
    <n v="30.5"/>
    <x v="1"/>
    <n v="150"/>
    <n v="97.5"/>
  </r>
  <r>
    <x v="10"/>
    <x v="7"/>
    <n v="0.77"/>
    <n v="9.24"/>
    <n v="5.7000000000000002E-2"/>
    <n v="11"/>
    <n v="8.8422287280000003"/>
    <n v="9.3049412129999993"/>
    <n v="3.72"/>
    <n v="0"/>
    <x v="2"/>
    <n v="151"/>
    <n v="101"/>
  </r>
  <r>
    <x v="11"/>
    <x v="8"/>
    <n v="0.76200000000000001"/>
    <n v="8.98"/>
    <n v="5.7000000000000002E-2"/>
    <n v="11"/>
    <n v="8.4164561710000001"/>
    <n v="6.998194314"/>
    <n v="4.71"/>
    <n v="0"/>
    <x v="2"/>
    <n v="132"/>
    <n v="107"/>
  </r>
  <r>
    <x v="12"/>
    <x v="9"/>
    <n v="0.75800000000000001"/>
    <n v="9.23"/>
    <n v="5.2999999999999999E-2"/>
    <n v="7.1"/>
    <n v="7.9233282559999996"/>
    <n v="2.9569723849999998"/>
    <n v="5.67"/>
    <n v="0"/>
    <x v="2"/>
    <n v="141"/>
    <n v="99.8"/>
  </r>
  <r>
    <x v="13"/>
    <x v="2"/>
    <n v="0.75700000000000001"/>
    <n v="9.65"/>
    <n v="5.2999999999999999E-2"/>
    <n v="9.1999999999999993"/>
    <n v="8.1283246729999998"/>
    <n v="3.074551392"/>
    <n v="6.52"/>
    <n v="0"/>
    <x v="2"/>
    <n v="131"/>
    <n v="106"/>
  </r>
  <r>
    <x v="14"/>
    <x v="0"/>
    <n v="0.76600000000000001"/>
    <n v="9.32"/>
    <n v="5.2999999999999999E-2"/>
    <n v="11.3"/>
    <n v="9.8315050070000005"/>
    <n v="2.4114719720000002"/>
    <n v="4.92"/>
    <n v="0"/>
    <x v="2"/>
    <n v="162"/>
    <n v="10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A3:E8" firstHeaderRow="1" firstDataRow="2" firstDataCol="1"/>
  <pivotFields count="13">
    <pivotField showAll="0">
      <items count="16">
        <item x="10"/>
        <item x="5"/>
        <item x="11"/>
        <item x="12"/>
        <item x="13"/>
        <item x="2"/>
        <item x="3"/>
        <item x="0"/>
        <item x="1"/>
        <item x="6"/>
        <item x="7"/>
        <item x="8"/>
        <item x="4"/>
        <item x="9"/>
        <item x="14"/>
        <item t="default"/>
      </items>
    </pivotField>
    <pivotField showAll="0">
      <items count="11">
        <item x="4"/>
        <item x="5"/>
        <item x="0"/>
        <item x="1"/>
        <item x="9"/>
        <item x="8"/>
        <item x="3"/>
        <item x="2"/>
        <item x="6"/>
        <item x="7"/>
        <item t="default"/>
      </items>
    </pivotField>
    <pivotField dataField="1" showAll="0"/>
    <pivotField dataField="1" showAll="0"/>
    <pivotField showAll="0"/>
    <pivotField showAll="0"/>
    <pivotField numFmtId="2" showAll="0"/>
    <pivotField numFmtId="2" showAll="0"/>
    <pivotField showAll="0"/>
    <pivotField showAll="0"/>
    <pivotField axis="axisRow" showAll="0">
      <items count="4">
        <item x="0"/>
        <item x="1"/>
        <item x="2"/>
        <item t="default"/>
      </items>
    </pivotField>
    <pivotField showAll="0"/>
    <pivotField showAll="0"/>
  </pivotFields>
  <rowFields count="1">
    <field x="10"/>
  </rowFields>
  <rowItems count="4">
    <i>
      <x/>
    </i>
    <i>
      <x v="1"/>
    </i>
    <i>
      <x v="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Average of HE" fld="2" subtotal="average" baseField="0" baseItem="0"/>
    <dataField name="StdDev of HE" fld="2" subtotal="stdDev" baseField="0" baseItem="0"/>
    <dataField name="Average of AR" fld="3" subtotal="average" baseField="0" baseItem="0"/>
    <dataField name="StdDev of AR" fld="3" subtotal="stdDev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A3:E20" firstHeaderRow="1" firstDataRow="2" firstDataCol="1"/>
  <pivotFields count="7"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showAll="0">
      <items count="20">
        <item x="6"/>
        <item x="4"/>
        <item x="3"/>
        <item x="13"/>
        <item x="14"/>
        <item x="15"/>
        <item x="16"/>
        <item x="9"/>
        <item x="0"/>
        <item x="8"/>
        <item x="2"/>
        <item x="1"/>
        <item x="10"/>
        <item x="5"/>
        <item x="11"/>
        <item x="7"/>
        <item x="12"/>
        <item x="17"/>
        <item x="18"/>
        <item t="default"/>
      </items>
    </pivotField>
    <pivotField showAll="0"/>
    <pivotField showAll="0"/>
    <pivotField showAll="0"/>
    <pivotField dataField="1" showAll="0"/>
    <pivotField dataField="1" showAll="0"/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Average of M/F" fld="6" subtotal="average" baseField="0" baseItem="0"/>
    <dataField name="StdDev of M/F" fld="6" subtotal="stdDev" baseField="0" baseItem="0"/>
    <dataField name="Average of ln(sum)" fld="5" subtotal="average" baseField="0" baseItem="0"/>
    <dataField name="StdDev of ln(sum)2" fld="5" subtotal="stdDev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zoomScale="150" zoomScaleNormal="150" zoomScalePageLayoutView="150" workbookViewId="0">
      <selection activeCell="A3" sqref="A3"/>
    </sheetView>
  </sheetViews>
  <sheetFormatPr baseColWidth="10" defaultColWidth="8.83203125" defaultRowHeight="14" x14ac:dyDescent="0"/>
  <cols>
    <col min="2" max="2" width="19.5" bestFit="1" customWidth="1"/>
    <col min="10" max="11" width="10" bestFit="1" customWidth="1"/>
    <col min="12" max="12" width="11.5" bestFit="1" customWidth="1"/>
    <col min="14" max="14" width="11.5" bestFit="1" customWidth="1"/>
  </cols>
  <sheetData>
    <row r="1" spans="1:16" ht="76" customHeight="1">
      <c r="B1" s="58" t="s">
        <v>72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15">
      <c r="B2" s="8"/>
      <c r="J2" s="4"/>
      <c r="K2" s="4"/>
    </row>
    <row r="3" spans="1:16" ht="17">
      <c r="A3" t="s">
        <v>46</v>
      </c>
      <c r="B3" s="29" t="s">
        <v>1</v>
      </c>
      <c r="C3" s="30" t="s">
        <v>2</v>
      </c>
      <c r="D3" s="31" t="s">
        <v>3</v>
      </c>
      <c r="E3" s="31" t="s">
        <v>4</v>
      </c>
      <c r="F3" s="31" t="s">
        <v>5</v>
      </c>
      <c r="G3" s="31" t="s">
        <v>6</v>
      </c>
      <c r="H3" s="31" t="s">
        <v>8</v>
      </c>
      <c r="I3" s="31" t="s">
        <v>7</v>
      </c>
      <c r="J3" s="31" t="s">
        <v>9</v>
      </c>
      <c r="K3" s="31" t="s">
        <v>0</v>
      </c>
      <c r="L3" s="31" t="s">
        <v>47</v>
      </c>
    </row>
    <row r="4" spans="1:16">
      <c r="A4">
        <v>1</v>
      </c>
      <c r="B4" s="1" t="s">
        <v>10</v>
      </c>
      <c r="C4" s="2">
        <v>88</v>
      </c>
      <c r="D4" s="34">
        <v>0.77</v>
      </c>
      <c r="E4" s="2">
        <v>9.24</v>
      </c>
      <c r="F4" s="2">
        <v>5.7000000000000002E-2</v>
      </c>
      <c r="G4" s="35">
        <v>11</v>
      </c>
      <c r="H4" s="36">
        <v>8.8422287280000003</v>
      </c>
      <c r="I4" s="36">
        <v>9.3049412129999993</v>
      </c>
      <c r="J4" s="2">
        <v>3.72</v>
      </c>
      <c r="K4" s="2">
        <v>0</v>
      </c>
      <c r="L4" s="2" t="s">
        <v>48</v>
      </c>
    </row>
    <row r="5" spans="1:16">
      <c r="A5">
        <v>8</v>
      </c>
      <c r="B5" s="1" t="s">
        <v>17</v>
      </c>
      <c r="C5" s="2">
        <v>48</v>
      </c>
      <c r="D5" s="2">
        <v>0.77800000000000002</v>
      </c>
      <c r="E5" s="2">
        <v>9.17</v>
      </c>
      <c r="F5" s="2">
        <v>5.0999999999999997E-2</v>
      </c>
      <c r="G5" s="2">
        <v>10.4</v>
      </c>
      <c r="H5" s="36">
        <v>8.3655211240000007</v>
      </c>
      <c r="I5" s="36">
        <v>5.9037734950000003</v>
      </c>
      <c r="J5" s="2">
        <v>7.16</v>
      </c>
      <c r="K5" s="2">
        <v>66</v>
      </c>
      <c r="L5" s="2" t="s">
        <v>49</v>
      </c>
    </row>
    <row r="6" spans="1:16">
      <c r="A6">
        <v>2</v>
      </c>
      <c r="B6" s="1" t="s">
        <v>11</v>
      </c>
      <c r="C6" s="2">
        <v>56</v>
      </c>
      <c r="D6" s="2">
        <v>0.76200000000000001</v>
      </c>
      <c r="E6" s="2">
        <v>8.98</v>
      </c>
      <c r="F6" s="2">
        <v>5.7000000000000002E-2</v>
      </c>
      <c r="G6" s="35">
        <v>11</v>
      </c>
      <c r="H6" s="36">
        <v>8.4164561710000001</v>
      </c>
      <c r="I6" s="36">
        <v>6.998194314</v>
      </c>
      <c r="J6" s="2">
        <v>4.71</v>
      </c>
      <c r="K6" s="2">
        <v>0</v>
      </c>
      <c r="L6" s="2" t="s">
        <v>48</v>
      </c>
    </row>
    <row r="7" spans="1:16">
      <c r="A7">
        <v>3</v>
      </c>
      <c r="B7" s="3" t="s">
        <v>12</v>
      </c>
      <c r="C7" s="2">
        <v>55</v>
      </c>
      <c r="D7" s="2">
        <v>0.75800000000000001</v>
      </c>
      <c r="E7" s="2">
        <v>9.23</v>
      </c>
      <c r="F7" s="2">
        <v>5.2999999999999999E-2</v>
      </c>
      <c r="G7" s="2">
        <v>7.1</v>
      </c>
      <c r="H7" s="36">
        <v>7.9233282559999996</v>
      </c>
      <c r="I7" s="36">
        <v>2.9569723849999998</v>
      </c>
      <c r="J7" s="2">
        <v>5.67</v>
      </c>
      <c r="K7" s="2">
        <v>0</v>
      </c>
      <c r="L7" s="2" t="s">
        <v>48</v>
      </c>
    </row>
    <row r="8" spans="1:16">
      <c r="A8">
        <v>4</v>
      </c>
      <c r="B8" s="1" t="s">
        <v>13</v>
      </c>
      <c r="C8" s="2">
        <v>62</v>
      </c>
      <c r="D8" s="2">
        <v>0.75700000000000001</v>
      </c>
      <c r="E8" s="2">
        <v>9.65</v>
      </c>
      <c r="F8" s="2">
        <v>5.2999999999999999E-2</v>
      </c>
      <c r="G8" s="2">
        <v>9.1999999999999993</v>
      </c>
      <c r="H8" s="36">
        <v>8.1283246729999998</v>
      </c>
      <c r="I8" s="36">
        <v>3.074551392</v>
      </c>
      <c r="J8" s="2">
        <v>6.52</v>
      </c>
      <c r="K8" s="2">
        <v>0</v>
      </c>
      <c r="L8" s="2" t="s">
        <v>48</v>
      </c>
    </row>
    <row r="9" spans="1:16">
      <c r="A9">
        <v>9</v>
      </c>
      <c r="B9" s="1" t="s">
        <v>18</v>
      </c>
      <c r="C9" s="2">
        <v>62</v>
      </c>
      <c r="D9" s="2">
        <v>0.76100000000000001</v>
      </c>
      <c r="E9" s="2">
        <v>9.85</v>
      </c>
      <c r="F9" s="2">
        <v>0.05</v>
      </c>
      <c r="G9" s="2">
        <v>11.5</v>
      </c>
      <c r="H9" s="36">
        <v>8.7688853259999995</v>
      </c>
      <c r="I9" s="36">
        <v>3.8462697810000002</v>
      </c>
      <c r="J9" s="2">
        <v>4.8499999999999996</v>
      </c>
      <c r="K9" s="2">
        <v>51.1</v>
      </c>
      <c r="L9" s="2" t="s">
        <v>50</v>
      </c>
    </row>
    <row r="10" spans="1:16">
      <c r="A10">
        <v>10</v>
      </c>
      <c r="B10" s="1" t="s">
        <v>19</v>
      </c>
      <c r="C10" s="2">
        <v>60</v>
      </c>
      <c r="D10" s="2">
        <v>0.75900000000000001</v>
      </c>
      <c r="E10" s="33">
        <v>8.9</v>
      </c>
      <c r="F10" s="2">
        <v>5.1999999999999998E-2</v>
      </c>
      <c r="G10" s="2">
        <v>8.1999999999999993</v>
      </c>
      <c r="H10" s="36">
        <v>6.7560076440000003</v>
      </c>
      <c r="I10" s="36">
        <v>4.5474910529999999</v>
      </c>
      <c r="J10" s="2">
        <v>5.21</v>
      </c>
      <c r="K10" s="2">
        <v>13.1</v>
      </c>
      <c r="L10" s="2" t="s">
        <v>50</v>
      </c>
    </row>
    <row r="11" spans="1:16">
      <c r="A11">
        <v>5</v>
      </c>
      <c r="B11" s="1" t="s">
        <v>14</v>
      </c>
      <c r="C11" s="2">
        <v>49</v>
      </c>
      <c r="D11" s="2">
        <v>0.75600000000000001</v>
      </c>
      <c r="E11" s="2">
        <v>8.44</v>
      </c>
      <c r="F11" s="2">
        <v>5.6000000000000001E-2</v>
      </c>
      <c r="G11" s="35">
        <v>11</v>
      </c>
      <c r="H11" s="36">
        <v>8.9089159840000001</v>
      </c>
      <c r="I11" s="36">
        <v>8.8970757809999998</v>
      </c>
      <c r="J11" s="2">
        <v>5.22</v>
      </c>
      <c r="K11" s="2">
        <v>0</v>
      </c>
      <c r="L11" s="2" t="s">
        <v>50</v>
      </c>
    </row>
    <row r="12" spans="1:16">
      <c r="A12">
        <v>6</v>
      </c>
      <c r="B12" s="1" t="s">
        <v>15</v>
      </c>
      <c r="C12" s="2">
        <v>50</v>
      </c>
      <c r="D12" s="2">
        <v>0.76100000000000001</v>
      </c>
      <c r="E12" s="2">
        <v>9.2200000000000006</v>
      </c>
      <c r="F12" s="2">
        <v>5.1999999999999998E-2</v>
      </c>
      <c r="G12" s="2">
        <v>10.6</v>
      </c>
      <c r="H12" s="36">
        <v>8.3138670099999992</v>
      </c>
      <c r="I12" s="36">
        <v>3.6841818420000001</v>
      </c>
      <c r="J12" s="2">
        <v>6.25</v>
      </c>
      <c r="K12" s="2">
        <v>0</v>
      </c>
      <c r="L12" s="2" t="s">
        <v>50</v>
      </c>
    </row>
    <row r="13" spans="1:16">
      <c r="A13">
        <v>11</v>
      </c>
      <c r="B13" s="1" t="s">
        <v>20</v>
      </c>
      <c r="C13" s="2">
        <v>50</v>
      </c>
      <c r="D13" s="2">
        <v>0.78300000000000003</v>
      </c>
      <c r="E13" s="35">
        <v>10</v>
      </c>
      <c r="F13" s="2">
        <v>4.8000000000000001E-2</v>
      </c>
      <c r="G13" s="2">
        <v>4.2</v>
      </c>
      <c r="H13" s="36">
        <v>8.1152219730000006</v>
      </c>
      <c r="I13" s="36">
        <v>0.18072714400000001</v>
      </c>
      <c r="J13" s="33">
        <v>7.2</v>
      </c>
      <c r="K13" s="2">
        <v>77.2</v>
      </c>
      <c r="L13" s="2" t="s">
        <v>49</v>
      </c>
    </row>
    <row r="14" spans="1:16">
      <c r="A14">
        <v>12</v>
      </c>
      <c r="B14" s="1" t="s">
        <v>21</v>
      </c>
      <c r="C14" s="2">
        <v>49</v>
      </c>
      <c r="D14" s="2">
        <v>0.77500000000000002</v>
      </c>
      <c r="E14" s="2">
        <v>9.92</v>
      </c>
      <c r="F14" s="2">
        <v>5.0999999999999997E-2</v>
      </c>
      <c r="G14" s="2">
        <v>8.8000000000000007</v>
      </c>
      <c r="H14" s="36">
        <v>8.7134926700000008</v>
      </c>
      <c r="I14" s="36">
        <v>1.9630954350000001</v>
      </c>
      <c r="J14" s="2">
        <v>9.81</v>
      </c>
      <c r="K14" s="2">
        <v>132.19999999999999</v>
      </c>
      <c r="L14" s="2" t="s">
        <v>49</v>
      </c>
    </row>
    <row r="15" spans="1:16">
      <c r="A15">
        <v>13</v>
      </c>
      <c r="B15" s="1" t="s">
        <v>22</v>
      </c>
      <c r="C15" s="2">
        <v>67</v>
      </c>
      <c r="D15" s="2">
        <v>0.77900000000000003</v>
      </c>
      <c r="E15" s="33">
        <v>9.5</v>
      </c>
      <c r="F15" s="2">
        <v>5.3999999999999999E-2</v>
      </c>
      <c r="G15" s="2">
        <v>9.1999999999999993</v>
      </c>
      <c r="H15" s="36">
        <v>9.2026134539999997</v>
      </c>
      <c r="I15" s="36">
        <v>1.4275214679999999</v>
      </c>
      <c r="J15" s="2">
        <v>6.21</v>
      </c>
      <c r="K15" s="2">
        <v>98.5</v>
      </c>
      <c r="L15" s="2" t="s">
        <v>49</v>
      </c>
    </row>
    <row r="16" spans="1:16">
      <c r="A16">
        <v>14</v>
      </c>
      <c r="B16" s="9" t="s">
        <v>23</v>
      </c>
      <c r="C16" s="28">
        <v>44</v>
      </c>
      <c r="D16" s="28">
        <v>0.77</v>
      </c>
      <c r="E16" s="44">
        <v>9.4</v>
      </c>
      <c r="F16" s="28">
        <v>0.05</v>
      </c>
      <c r="G16" s="28">
        <v>6.8</v>
      </c>
      <c r="H16" s="43">
        <v>7.5816874649999999</v>
      </c>
      <c r="I16" s="43">
        <v>1.7147527250000001</v>
      </c>
      <c r="J16" s="28">
        <v>5.75</v>
      </c>
      <c r="K16" s="28">
        <v>33.9</v>
      </c>
      <c r="L16" s="2" t="s">
        <v>50</v>
      </c>
    </row>
    <row r="17" spans="1:12">
      <c r="A17">
        <v>15</v>
      </c>
      <c r="B17" s="9" t="s">
        <v>24</v>
      </c>
      <c r="C17" s="28">
        <v>60</v>
      </c>
      <c r="D17" s="28">
        <v>0.76600000000000001</v>
      </c>
      <c r="E17" s="28">
        <v>9.35</v>
      </c>
      <c r="F17" s="28">
        <v>5.5E-2</v>
      </c>
      <c r="G17" s="28">
        <v>8.1999999999999993</v>
      </c>
      <c r="H17" s="43">
        <v>7.3209645490000002</v>
      </c>
      <c r="I17" s="43">
        <v>7.1908630330000003</v>
      </c>
      <c r="J17" s="28">
        <v>6.54</v>
      </c>
      <c r="K17" s="28">
        <v>30.5</v>
      </c>
      <c r="L17" s="28" t="s">
        <v>49</v>
      </c>
    </row>
    <row r="18" spans="1:12">
      <c r="A18">
        <v>7</v>
      </c>
      <c r="B18" s="10" t="s">
        <v>16</v>
      </c>
      <c r="C18" s="32">
        <v>49</v>
      </c>
      <c r="D18" s="32">
        <v>0.76600000000000001</v>
      </c>
      <c r="E18" s="32">
        <v>9.32</v>
      </c>
      <c r="F18" s="32">
        <v>5.2999999999999999E-2</v>
      </c>
      <c r="G18" s="32">
        <v>11.3</v>
      </c>
      <c r="H18" s="37">
        <v>9.8315050070000005</v>
      </c>
      <c r="I18" s="37">
        <v>2.4114719720000002</v>
      </c>
      <c r="J18" s="32">
        <v>4.92</v>
      </c>
      <c r="K18" s="32">
        <v>0</v>
      </c>
      <c r="L18" s="32" t="s">
        <v>48</v>
      </c>
    </row>
    <row r="19" spans="1:12">
      <c r="A19" t="s">
        <v>73</v>
      </c>
      <c r="H19" t="s">
        <v>74</v>
      </c>
    </row>
    <row r="21" spans="1:12">
      <c r="A21" s="49"/>
    </row>
    <row r="39" spans="2:2" ht="15">
      <c r="B39" s="57" t="s">
        <v>67</v>
      </c>
    </row>
    <row r="57" spans="2:2" ht="15">
      <c r="B57" s="57" t="s">
        <v>68</v>
      </c>
    </row>
  </sheetData>
  <autoFilter ref="A3:P3">
    <sortState ref="A4:P19">
      <sortCondition ref="B3:B19"/>
    </sortState>
  </autoFilter>
  <mergeCells count="1">
    <mergeCell ref="B1:P1"/>
  </mergeCells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04"/>
  <sheetViews>
    <sheetView tabSelected="1" zoomScale="150" zoomScaleNormal="150" zoomScalePageLayoutView="150" workbookViewId="0">
      <selection activeCell="J22" sqref="J22"/>
    </sheetView>
  </sheetViews>
  <sheetFormatPr baseColWidth="10" defaultColWidth="8.83203125" defaultRowHeight="14" x14ac:dyDescent="0"/>
  <cols>
    <col min="3" max="3" width="14" bestFit="1" customWidth="1"/>
    <col min="11" max="11" width="19.5" bestFit="1" customWidth="1"/>
  </cols>
  <sheetData>
    <row r="2" spans="2:14">
      <c r="B2" s="11" t="s">
        <v>25</v>
      </c>
      <c r="C2" s="12" t="s">
        <v>1</v>
      </c>
      <c r="D2" s="12" t="s">
        <v>26</v>
      </c>
      <c r="E2" s="12" t="s">
        <v>27</v>
      </c>
      <c r="F2" s="13" t="s">
        <v>28</v>
      </c>
      <c r="G2" s="38" t="s">
        <v>44</v>
      </c>
      <c r="H2" s="38" t="s">
        <v>45</v>
      </c>
      <c r="I2" s="38" t="s">
        <v>7</v>
      </c>
      <c r="J2" s="39"/>
    </row>
    <row r="3" spans="2:14">
      <c r="B3" s="14">
        <v>1993</v>
      </c>
      <c r="C3" s="6" t="s">
        <v>29</v>
      </c>
      <c r="D3" s="6">
        <v>1090</v>
      </c>
      <c r="E3" s="6">
        <v>8816</v>
      </c>
      <c r="F3" s="15">
        <v>876</v>
      </c>
      <c r="G3" s="40">
        <f>SUM(E3:F3)</f>
        <v>9692</v>
      </c>
      <c r="H3" s="40">
        <f>LN(G3)</f>
        <v>9.179056081936416</v>
      </c>
      <c r="I3" s="40">
        <f>E3/F3</f>
        <v>10.06392694063927</v>
      </c>
      <c r="J3" s="39"/>
    </row>
    <row r="4" spans="2:14">
      <c r="B4" s="16">
        <v>1996</v>
      </c>
      <c r="C4" s="5" t="s">
        <v>29</v>
      </c>
      <c r="D4" s="5">
        <v>1090</v>
      </c>
      <c r="E4" s="5">
        <v>5118</v>
      </c>
      <c r="F4" s="17">
        <v>263</v>
      </c>
      <c r="G4" s="40">
        <f t="shared" ref="G4:G61" si="0">SUM(E4:F4)</f>
        <v>5381</v>
      </c>
      <c r="H4" s="40">
        <f t="shared" ref="H4:H61" si="1">LN(G4)</f>
        <v>8.5906295094894194</v>
      </c>
      <c r="I4" s="40">
        <f t="shared" ref="I4:I61" si="2">E4/F4</f>
        <v>19.460076045627375</v>
      </c>
      <c r="J4" s="39"/>
      <c r="K4" s="60" t="s">
        <v>1</v>
      </c>
      <c r="L4" s="60" t="s">
        <v>8</v>
      </c>
      <c r="M4" s="60" t="s">
        <v>7</v>
      </c>
    </row>
    <row r="5" spans="2:14">
      <c r="B5" s="16">
        <v>1998</v>
      </c>
      <c r="C5" s="5" t="s">
        <v>29</v>
      </c>
      <c r="D5" s="5">
        <v>1090</v>
      </c>
      <c r="E5" s="5">
        <v>4755</v>
      </c>
      <c r="F5" s="17">
        <v>638</v>
      </c>
      <c r="G5" s="40">
        <f t="shared" si="0"/>
        <v>5393</v>
      </c>
      <c r="H5" s="40">
        <f t="shared" si="1"/>
        <v>8.5928570953372265</v>
      </c>
      <c r="I5" s="40">
        <f t="shared" si="2"/>
        <v>7.4529780564263319</v>
      </c>
      <c r="J5" s="39"/>
      <c r="K5" s="61" t="s">
        <v>10</v>
      </c>
      <c r="L5" s="62">
        <f>AVERAGE(H3:H8)</f>
        <v>8.8422287275960496</v>
      </c>
      <c r="M5" s="62">
        <f>AVERAGE(I3:I8)</f>
        <v>9.3049412126705899</v>
      </c>
    </row>
    <row r="6" spans="2:14">
      <c r="B6" s="16">
        <v>2001</v>
      </c>
      <c r="C6" s="5" t="s">
        <v>29</v>
      </c>
      <c r="D6" s="5">
        <v>1090</v>
      </c>
      <c r="E6" s="5">
        <v>7577</v>
      </c>
      <c r="F6" s="17">
        <v>832</v>
      </c>
      <c r="G6" s="40">
        <f t="shared" si="0"/>
        <v>8409</v>
      </c>
      <c r="H6" s="40">
        <f t="shared" si="1"/>
        <v>9.0370578398328973</v>
      </c>
      <c r="I6" s="40">
        <f t="shared" si="2"/>
        <v>9.1069711538461533</v>
      </c>
      <c r="J6" s="39"/>
      <c r="K6" s="61" t="s">
        <v>17</v>
      </c>
      <c r="L6" s="62">
        <f>AVERAGE(H9:H14)</f>
        <v>8.3655211237301863</v>
      </c>
      <c r="M6" s="62">
        <f>AVERAGE(I9:I14)</f>
        <v>5.9037734951440299</v>
      </c>
    </row>
    <row r="7" spans="2:14">
      <c r="B7" s="16">
        <v>2005</v>
      </c>
      <c r="C7" s="5" t="s">
        <v>29</v>
      </c>
      <c r="D7" s="5">
        <v>1090</v>
      </c>
      <c r="E7" s="5">
        <v>6227</v>
      </c>
      <c r="F7" s="17">
        <v>731</v>
      </c>
      <c r="G7" s="40">
        <f t="shared" si="0"/>
        <v>6958</v>
      </c>
      <c r="H7" s="40">
        <f t="shared" si="1"/>
        <v>8.8476473557118869</v>
      </c>
      <c r="I7" s="40">
        <f t="shared" si="2"/>
        <v>8.5184678522571815</v>
      </c>
      <c r="J7" s="39"/>
      <c r="K7" s="61" t="s">
        <v>11</v>
      </c>
      <c r="L7" s="62">
        <f>AVERAGE(H15:H16)</f>
        <v>8.416456171276522</v>
      </c>
      <c r="M7" s="62">
        <f>AVERAGE(I15:I16)</f>
        <v>6.9981943137297815</v>
      </c>
    </row>
    <row r="8" spans="2:14">
      <c r="B8" s="18">
        <v>2008</v>
      </c>
      <c r="C8" s="7" t="s">
        <v>29</v>
      </c>
      <c r="D8" s="7">
        <v>1090</v>
      </c>
      <c r="E8" s="7">
        <v>3678</v>
      </c>
      <c r="F8" s="19">
        <v>2997</v>
      </c>
      <c r="G8" s="40">
        <f t="shared" si="0"/>
        <v>6675</v>
      </c>
      <c r="H8" s="40">
        <f t="shared" si="1"/>
        <v>8.8061244832684498</v>
      </c>
      <c r="I8" s="40">
        <f t="shared" si="2"/>
        <v>1.2272272272272273</v>
      </c>
      <c r="J8" s="39"/>
      <c r="K8" s="61" t="s">
        <v>12</v>
      </c>
      <c r="L8" s="62">
        <f>AVERAGE(H17:H19)</f>
        <v>7.9233282556331091</v>
      </c>
      <c r="M8" s="62">
        <f>AVERAGE(I17:I19)</f>
        <v>2.9569723853042724</v>
      </c>
    </row>
    <row r="9" spans="2:14">
      <c r="B9" s="14">
        <v>1992</v>
      </c>
      <c r="C9" s="6" t="s">
        <v>30</v>
      </c>
      <c r="D9" s="6">
        <v>1617</v>
      </c>
      <c r="E9" s="6">
        <v>2191</v>
      </c>
      <c r="F9" s="15">
        <v>943</v>
      </c>
      <c r="G9" s="40">
        <f t="shared" si="0"/>
        <v>3134</v>
      </c>
      <c r="H9" s="40">
        <f t="shared" si="1"/>
        <v>8.0500654229159654</v>
      </c>
      <c r="I9" s="40">
        <f t="shared" si="2"/>
        <v>2.3234358430540829</v>
      </c>
      <c r="J9" s="39"/>
      <c r="K9" s="61" t="s">
        <v>13</v>
      </c>
      <c r="L9" s="62">
        <f>AVERAGE(H20:H23)</f>
        <v>8.128324673011333</v>
      </c>
      <c r="M9" s="62">
        <f>AVERAGE(I20:I23)</f>
        <v>3.074551391940171</v>
      </c>
    </row>
    <row r="10" spans="2:14">
      <c r="B10" s="16">
        <v>1993</v>
      </c>
      <c r="C10" s="5" t="s">
        <v>30</v>
      </c>
      <c r="D10" s="5">
        <v>1617</v>
      </c>
      <c r="E10" s="5">
        <v>4586</v>
      </c>
      <c r="F10" s="17">
        <v>259</v>
      </c>
      <c r="G10" s="40">
        <f t="shared" si="0"/>
        <v>4845</v>
      </c>
      <c r="H10" s="40">
        <f t="shared" si="1"/>
        <v>8.485702524324866</v>
      </c>
      <c r="I10" s="40">
        <f t="shared" si="2"/>
        <v>17.706563706563706</v>
      </c>
      <c r="J10" s="39"/>
      <c r="K10" s="61" t="s">
        <v>18</v>
      </c>
      <c r="L10" s="62">
        <f>AVERAGE(H24)</f>
        <v>8.7688853261348623</v>
      </c>
      <c r="M10" s="62">
        <f>AVERAGE(I24)</f>
        <v>3.8462697814619444</v>
      </c>
    </row>
    <row r="11" spans="2:14">
      <c r="B11" s="16">
        <v>1994</v>
      </c>
      <c r="C11" s="5" t="s">
        <v>30</v>
      </c>
      <c r="D11" s="5">
        <v>1617</v>
      </c>
      <c r="E11" s="5">
        <v>2510</v>
      </c>
      <c r="F11" s="17">
        <v>2259</v>
      </c>
      <c r="G11" s="40">
        <f t="shared" si="0"/>
        <v>4769</v>
      </c>
      <c r="H11" s="40">
        <f t="shared" si="1"/>
        <v>8.4698919182982237</v>
      </c>
      <c r="I11" s="40">
        <f t="shared" si="2"/>
        <v>1.1111111111111112</v>
      </c>
      <c r="J11" s="39"/>
      <c r="K11" s="61" t="s">
        <v>19</v>
      </c>
      <c r="L11" s="62">
        <f>AVERAGE(H25:H28)</f>
        <v>6.756007644228653</v>
      </c>
      <c r="M11" s="62">
        <f>AVERAGE(I25:I28)</f>
        <v>4.5474910528376045</v>
      </c>
    </row>
    <row r="12" spans="2:14">
      <c r="B12" s="16">
        <v>1998</v>
      </c>
      <c r="C12" s="5" t="s">
        <v>30</v>
      </c>
      <c r="D12" s="5">
        <v>1617</v>
      </c>
      <c r="E12" s="5">
        <v>3463</v>
      </c>
      <c r="F12" s="17">
        <v>460</v>
      </c>
      <c r="G12" s="40">
        <f t="shared" si="0"/>
        <v>3923</v>
      </c>
      <c r="H12" s="40">
        <f t="shared" si="1"/>
        <v>8.2746119462095518</v>
      </c>
      <c r="I12" s="40">
        <f t="shared" si="2"/>
        <v>7.5282608695652176</v>
      </c>
      <c r="J12" s="39"/>
      <c r="K12" s="61" t="s">
        <v>14</v>
      </c>
      <c r="L12" s="62">
        <f>AVERAGE(H29:H34)</f>
        <v>8.9089159839951719</v>
      </c>
      <c r="M12" s="62">
        <f>AVERAGE(I29:I34)</f>
        <v>8.8970757807593337</v>
      </c>
    </row>
    <row r="13" spans="2:14">
      <c r="B13" s="16">
        <v>2006</v>
      </c>
      <c r="C13" s="5" t="s">
        <v>30</v>
      </c>
      <c r="D13" s="5">
        <v>1617</v>
      </c>
      <c r="E13" s="5">
        <v>5740</v>
      </c>
      <c r="F13" s="17">
        <v>1816</v>
      </c>
      <c r="G13" s="40">
        <f t="shared" si="0"/>
        <v>7556</v>
      </c>
      <c r="H13" s="40">
        <f t="shared" si="1"/>
        <v>8.9300972286214009</v>
      </c>
      <c r="I13" s="40">
        <f t="shared" si="2"/>
        <v>3.16079295154185</v>
      </c>
      <c r="J13" s="41"/>
      <c r="K13" s="61" t="s">
        <v>15</v>
      </c>
      <c r="L13" s="62">
        <f>AVERAGE(H35:H40)</f>
        <v>8.3138670101367822</v>
      </c>
      <c r="M13" s="62">
        <f>AVERAGE(I35:I40)</f>
        <v>3.6841818421433419</v>
      </c>
      <c r="N13" s="23"/>
    </row>
    <row r="14" spans="2:14">
      <c r="B14" s="18">
        <v>2009</v>
      </c>
      <c r="C14" s="7" t="s">
        <v>30</v>
      </c>
      <c r="D14" s="7">
        <v>1617</v>
      </c>
      <c r="E14" s="7">
        <v>2292</v>
      </c>
      <c r="F14" s="19">
        <v>638</v>
      </c>
      <c r="G14" s="40">
        <f t="shared" si="0"/>
        <v>2930</v>
      </c>
      <c r="H14" s="40">
        <f t="shared" si="1"/>
        <v>7.9827577020111127</v>
      </c>
      <c r="I14" s="40">
        <f t="shared" si="2"/>
        <v>3.592476489028213</v>
      </c>
      <c r="J14" s="41"/>
      <c r="K14" s="61" t="s">
        <v>20</v>
      </c>
      <c r="L14" s="62">
        <f>AVERAGE(H41)</f>
        <v>8.1152219725623294</v>
      </c>
      <c r="M14" s="62">
        <f>AVERAGE(I41)</f>
        <v>0.18072714436992587</v>
      </c>
      <c r="N14" s="23"/>
    </row>
    <row r="15" spans="2:14">
      <c r="B15" s="14">
        <v>1993</v>
      </c>
      <c r="C15" s="6" t="s">
        <v>31</v>
      </c>
      <c r="D15" s="6">
        <v>1584</v>
      </c>
      <c r="E15" s="6">
        <v>2878</v>
      </c>
      <c r="F15" s="15">
        <v>427</v>
      </c>
      <c r="G15" s="40">
        <f t="shared" si="0"/>
        <v>3305</v>
      </c>
      <c r="H15" s="40">
        <f t="shared" si="1"/>
        <v>8.1031917522857864</v>
      </c>
      <c r="I15" s="40">
        <f t="shared" si="2"/>
        <v>6.7400468384074941</v>
      </c>
      <c r="J15" s="41"/>
      <c r="K15" s="61" t="s">
        <v>21</v>
      </c>
      <c r="L15" s="62">
        <f>AVERAGE(H42:H45)</f>
        <v>8.7134926697203969</v>
      </c>
      <c r="M15" s="62">
        <f>AVERAGE(I42:I45)</f>
        <v>1.9630954350889744</v>
      </c>
      <c r="N15" s="23"/>
    </row>
    <row r="16" spans="2:14">
      <c r="B16" s="18">
        <v>2000</v>
      </c>
      <c r="C16" s="7" t="s">
        <v>31</v>
      </c>
      <c r="D16" s="7">
        <v>1584</v>
      </c>
      <c r="E16" s="7">
        <v>5435</v>
      </c>
      <c r="F16" s="19">
        <v>749</v>
      </c>
      <c r="G16" s="40">
        <f t="shared" si="0"/>
        <v>6184</v>
      </c>
      <c r="H16" s="40">
        <f t="shared" si="1"/>
        <v>8.7297205902672577</v>
      </c>
      <c r="I16" s="40">
        <f t="shared" si="2"/>
        <v>7.2563417890520698</v>
      </c>
      <c r="J16" s="41"/>
      <c r="K16" s="61" t="s">
        <v>22</v>
      </c>
      <c r="L16" s="62">
        <f>AVERAGE(H46:H52)</f>
        <v>9.2026134540950544</v>
      </c>
      <c r="M16" s="62">
        <f>AVERAGE(I46:I52)</f>
        <v>1.4275214684957296</v>
      </c>
      <c r="N16" s="23"/>
    </row>
    <row r="17" spans="2:14">
      <c r="B17" s="14">
        <v>1992</v>
      </c>
      <c r="C17" s="6" t="s">
        <v>32</v>
      </c>
      <c r="D17" s="6">
        <v>670</v>
      </c>
      <c r="E17" s="6">
        <v>2135</v>
      </c>
      <c r="F17" s="15">
        <v>437</v>
      </c>
      <c r="G17" s="40">
        <f t="shared" si="0"/>
        <v>2572</v>
      </c>
      <c r="H17" s="40">
        <f t="shared" si="1"/>
        <v>7.8524390853575099</v>
      </c>
      <c r="I17" s="40">
        <f t="shared" si="2"/>
        <v>4.8855835240274601</v>
      </c>
      <c r="J17" s="41"/>
      <c r="K17" s="61" t="s">
        <v>23</v>
      </c>
      <c r="L17" s="62">
        <f>AVERAGE(H53:H57)</f>
        <v>7.5816874654250954</v>
      </c>
      <c r="M17" s="62">
        <f>AVERAGE(I53:I57)</f>
        <v>1.7147527245317202</v>
      </c>
      <c r="N17" s="23"/>
    </row>
    <row r="18" spans="2:14">
      <c r="B18" s="16">
        <v>1998</v>
      </c>
      <c r="C18" s="5" t="s">
        <v>32</v>
      </c>
      <c r="D18" s="5">
        <v>670</v>
      </c>
      <c r="E18" s="5">
        <v>2477</v>
      </c>
      <c r="F18" s="17">
        <v>924</v>
      </c>
      <c r="G18" s="40">
        <f t="shared" si="0"/>
        <v>3401</v>
      </c>
      <c r="H18" s="40">
        <f t="shared" si="1"/>
        <v>8.1318247850071952</v>
      </c>
      <c r="I18" s="40">
        <f t="shared" si="2"/>
        <v>2.6807359307359309</v>
      </c>
      <c r="J18" s="41"/>
      <c r="K18" s="63" t="s">
        <v>24</v>
      </c>
      <c r="L18" s="62">
        <f>AVERAGE(H58:H59)</f>
        <v>7.3209645486714408</v>
      </c>
      <c r="M18" s="62">
        <f>AVERAGE(I58:I59)</f>
        <v>7.1908630328441649</v>
      </c>
      <c r="N18" s="23"/>
    </row>
    <row r="19" spans="2:14">
      <c r="B19" s="18">
        <v>2009</v>
      </c>
      <c r="C19" s="7" t="s">
        <v>32</v>
      </c>
      <c r="D19" s="7">
        <v>670</v>
      </c>
      <c r="E19" s="7">
        <v>1362</v>
      </c>
      <c r="F19" s="19">
        <v>1044</v>
      </c>
      <c r="G19" s="40">
        <f t="shared" si="0"/>
        <v>2406</v>
      </c>
      <c r="H19" s="40">
        <f t="shared" si="1"/>
        <v>7.7857208965346238</v>
      </c>
      <c r="I19" s="40">
        <f t="shared" si="2"/>
        <v>1.3045977011494252</v>
      </c>
      <c r="J19" s="41"/>
      <c r="K19" s="64" t="s">
        <v>16</v>
      </c>
      <c r="L19" s="65">
        <f>AVERAGE(H60:H61)</f>
        <v>9.8315050065382685</v>
      </c>
      <c r="M19" s="65">
        <f>AVERAGE(I60:I61)</f>
        <v>2.4114719724644562</v>
      </c>
      <c r="N19" s="23"/>
    </row>
    <row r="20" spans="2:14">
      <c r="B20" s="14">
        <v>1990</v>
      </c>
      <c r="C20" s="6" t="s">
        <v>33</v>
      </c>
      <c r="D20" s="6">
        <v>534</v>
      </c>
      <c r="E20" s="6">
        <v>1441</v>
      </c>
      <c r="F20" s="15">
        <v>891</v>
      </c>
      <c r="G20" s="40">
        <f t="shared" si="0"/>
        <v>2332</v>
      </c>
      <c r="H20" s="40">
        <f t="shared" si="1"/>
        <v>7.754481547470383</v>
      </c>
      <c r="I20" s="40">
        <f t="shared" si="2"/>
        <v>1.617283950617284</v>
      </c>
      <c r="J20" s="41"/>
      <c r="K20" s="63" t="s">
        <v>75</v>
      </c>
      <c r="N20" s="23"/>
    </row>
    <row r="21" spans="2:14">
      <c r="B21" s="16">
        <v>1996</v>
      </c>
      <c r="C21" s="5" t="s">
        <v>33</v>
      </c>
      <c r="D21" s="5">
        <v>534</v>
      </c>
      <c r="E21" s="5">
        <v>3218</v>
      </c>
      <c r="F21" s="17">
        <v>1126</v>
      </c>
      <c r="G21" s="40">
        <f t="shared" si="0"/>
        <v>4344</v>
      </c>
      <c r="H21" s="40">
        <f t="shared" si="1"/>
        <v>8.3765508616137705</v>
      </c>
      <c r="I21" s="40">
        <f t="shared" si="2"/>
        <v>2.857904085257549</v>
      </c>
      <c r="J21" s="41"/>
      <c r="N21" s="23"/>
    </row>
    <row r="22" spans="2:14">
      <c r="B22" s="16">
        <v>1999</v>
      </c>
      <c r="C22" s="5" t="s">
        <v>33</v>
      </c>
      <c r="D22" s="5">
        <v>534</v>
      </c>
      <c r="E22" s="5">
        <v>2304</v>
      </c>
      <c r="F22" s="17">
        <v>788</v>
      </c>
      <c r="G22" s="40">
        <f t="shared" si="0"/>
        <v>3092</v>
      </c>
      <c r="H22" s="40">
        <f t="shared" si="1"/>
        <v>8.0365734097073123</v>
      </c>
      <c r="I22" s="40">
        <f t="shared" si="2"/>
        <v>2.9238578680203045</v>
      </c>
      <c r="J22" s="41"/>
      <c r="N22" s="23"/>
    </row>
    <row r="23" spans="2:14">
      <c r="B23" s="18">
        <v>2007</v>
      </c>
      <c r="C23" s="7" t="s">
        <v>33</v>
      </c>
      <c r="D23" s="7">
        <v>534</v>
      </c>
      <c r="E23" s="7">
        <v>3498</v>
      </c>
      <c r="F23" s="19">
        <v>714</v>
      </c>
      <c r="G23" s="40">
        <f t="shared" si="0"/>
        <v>4212</v>
      </c>
      <c r="H23" s="40">
        <f t="shared" si="1"/>
        <v>8.3456928732538653</v>
      </c>
      <c r="I23" s="40">
        <f t="shared" si="2"/>
        <v>4.8991596638655466</v>
      </c>
      <c r="J23" s="41"/>
      <c r="N23" s="23"/>
    </row>
    <row r="24" spans="2:14">
      <c r="B24" s="20">
        <v>1991</v>
      </c>
      <c r="C24" s="21" t="s">
        <v>34</v>
      </c>
      <c r="D24" s="21">
        <v>2788</v>
      </c>
      <c r="E24" s="21">
        <v>5104</v>
      </c>
      <c r="F24" s="22">
        <v>1327</v>
      </c>
      <c r="G24" s="40">
        <f t="shared" si="0"/>
        <v>6431</v>
      </c>
      <c r="H24" s="40">
        <f t="shared" si="1"/>
        <v>8.7688853261348623</v>
      </c>
      <c r="I24" s="40">
        <f t="shared" si="2"/>
        <v>3.8462697814619444</v>
      </c>
      <c r="J24" s="41"/>
      <c r="N24" s="23"/>
    </row>
    <row r="25" spans="2:14">
      <c r="B25" s="14">
        <v>1990</v>
      </c>
      <c r="C25" s="6" t="s">
        <v>35</v>
      </c>
      <c r="D25" s="6">
        <v>428</v>
      </c>
      <c r="E25" s="6">
        <v>333</v>
      </c>
      <c r="F25" s="15">
        <v>115</v>
      </c>
      <c r="G25" s="40">
        <f t="shared" si="0"/>
        <v>448</v>
      </c>
      <c r="H25" s="40">
        <f t="shared" si="1"/>
        <v>6.1047932324149849</v>
      </c>
      <c r="I25" s="40">
        <f t="shared" si="2"/>
        <v>2.8956521739130436</v>
      </c>
      <c r="J25" s="41"/>
      <c r="N25" s="23"/>
    </row>
    <row r="26" spans="2:14">
      <c r="B26" s="16">
        <v>1994</v>
      </c>
      <c r="C26" s="5" t="s">
        <v>35</v>
      </c>
      <c r="D26" s="5">
        <v>428</v>
      </c>
      <c r="E26" s="5">
        <v>1164</v>
      </c>
      <c r="F26" s="17">
        <v>137</v>
      </c>
      <c r="G26" s="40">
        <f t="shared" si="0"/>
        <v>1301</v>
      </c>
      <c r="H26" s="40">
        <f t="shared" si="1"/>
        <v>7.1708884785125049</v>
      </c>
      <c r="I26" s="40">
        <f t="shared" si="2"/>
        <v>8.4963503649635044</v>
      </c>
      <c r="J26" s="41"/>
      <c r="N26" s="23"/>
    </row>
    <row r="27" spans="2:14">
      <c r="B27" s="16">
        <v>1997</v>
      </c>
      <c r="C27" s="5" t="s">
        <v>35</v>
      </c>
      <c r="D27" s="5">
        <v>428</v>
      </c>
      <c r="E27" s="5">
        <v>541</v>
      </c>
      <c r="F27" s="17">
        <v>328</v>
      </c>
      <c r="G27" s="40">
        <f t="shared" si="0"/>
        <v>869</v>
      </c>
      <c r="H27" s="40">
        <f t="shared" si="1"/>
        <v>6.7673431252653922</v>
      </c>
      <c r="I27" s="40">
        <f t="shared" si="2"/>
        <v>1.649390243902439</v>
      </c>
      <c r="J27" s="41"/>
      <c r="N27" s="23"/>
    </row>
    <row r="28" spans="2:14">
      <c r="B28" s="18">
        <v>2004</v>
      </c>
      <c r="C28" s="7" t="s">
        <v>35</v>
      </c>
      <c r="D28" s="7">
        <v>428</v>
      </c>
      <c r="E28" s="7">
        <v>901</v>
      </c>
      <c r="F28" s="19">
        <v>175</v>
      </c>
      <c r="G28" s="40">
        <f t="shared" si="0"/>
        <v>1076</v>
      </c>
      <c r="H28" s="40">
        <f t="shared" si="1"/>
        <v>6.9810057407217299</v>
      </c>
      <c r="I28" s="40">
        <f t="shared" si="2"/>
        <v>5.1485714285714286</v>
      </c>
      <c r="J28" s="41"/>
      <c r="N28" s="23"/>
    </row>
    <row r="29" spans="2:14">
      <c r="B29" s="14">
        <v>1990</v>
      </c>
      <c r="C29" s="6" t="s">
        <v>36</v>
      </c>
      <c r="D29" s="6">
        <v>3585</v>
      </c>
      <c r="E29" s="6">
        <v>7272</v>
      </c>
      <c r="F29" s="15">
        <v>1264</v>
      </c>
      <c r="G29" s="40">
        <f t="shared" si="0"/>
        <v>8536</v>
      </c>
      <c r="H29" s="40">
        <f t="shared" si="1"/>
        <v>9.0520477929815897</v>
      </c>
      <c r="I29" s="40">
        <f t="shared" si="2"/>
        <v>5.7531645569620249</v>
      </c>
      <c r="J29" s="41"/>
      <c r="N29" s="23"/>
    </row>
    <row r="30" spans="2:14">
      <c r="B30" s="16">
        <v>1995</v>
      </c>
      <c r="C30" s="5" t="s">
        <v>36</v>
      </c>
      <c r="D30" s="5">
        <v>3585</v>
      </c>
      <c r="E30" s="5">
        <v>3680</v>
      </c>
      <c r="F30" s="17">
        <v>898</v>
      </c>
      <c r="G30" s="40">
        <f t="shared" si="0"/>
        <v>4578</v>
      </c>
      <c r="H30" s="40">
        <f t="shared" si="1"/>
        <v>8.4290175005125114</v>
      </c>
      <c r="I30" s="40">
        <f t="shared" si="2"/>
        <v>4.0979955456570156</v>
      </c>
      <c r="J30" s="41"/>
      <c r="K30" s="23"/>
      <c r="L30" s="23"/>
      <c r="M30" s="23"/>
      <c r="N30" s="23"/>
    </row>
    <row r="31" spans="2:14">
      <c r="B31" s="16">
        <v>1996</v>
      </c>
      <c r="C31" s="5" t="s">
        <v>36</v>
      </c>
      <c r="D31" s="5">
        <v>3585</v>
      </c>
      <c r="E31" s="5">
        <v>4503</v>
      </c>
      <c r="F31" s="17">
        <v>476</v>
      </c>
      <c r="G31" s="40">
        <f t="shared" si="0"/>
        <v>4979</v>
      </c>
      <c r="H31" s="40">
        <f t="shared" si="1"/>
        <v>8.5129843466421828</v>
      </c>
      <c r="I31" s="40">
        <f t="shared" si="2"/>
        <v>9.4600840336134446</v>
      </c>
      <c r="J31" s="39"/>
    </row>
    <row r="32" spans="2:14">
      <c r="B32" s="16">
        <v>1998</v>
      </c>
      <c r="C32" s="5" t="s">
        <v>36</v>
      </c>
      <c r="D32" s="5">
        <v>3585</v>
      </c>
      <c r="E32" s="5">
        <v>8993</v>
      </c>
      <c r="F32" s="17">
        <v>805</v>
      </c>
      <c r="G32" s="40">
        <f t="shared" si="0"/>
        <v>9798</v>
      </c>
      <c r="H32" s="40">
        <f t="shared" si="1"/>
        <v>9.1899335621985205</v>
      </c>
      <c r="I32" s="40">
        <f t="shared" si="2"/>
        <v>11.171428571428571</v>
      </c>
      <c r="J32" s="39"/>
    </row>
    <row r="33" spans="2:10">
      <c r="B33" s="16">
        <v>2001</v>
      </c>
      <c r="C33" s="5" t="s">
        <v>36</v>
      </c>
      <c r="D33" s="5">
        <v>3585</v>
      </c>
      <c r="E33" s="5">
        <v>7708</v>
      </c>
      <c r="F33" s="17">
        <v>394</v>
      </c>
      <c r="G33" s="40">
        <f t="shared" si="0"/>
        <v>8102</v>
      </c>
      <c r="H33" s="40">
        <f t="shared" si="1"/>
        <v>8.9998662237626359</v>
      </c>
      <c r="I33" s="40">
        <f t="shared" si="2"/>
        <v>19.563451776649746</v>
      </c>
      <c r="J33" s="39"/>
    </row>
    <row r="34" spans="2:10">
      <c r="B34" s="18">
        <v>2007</v>
      </c>
      <c r="C34" s="7" t="s">
        <v>36</v>
      </c>
      <c r="D34" s="7">
        <v>3585</v>
      </c>
      <c r="E34" s="7">
        <v>8164</v>
      </c>
      <c r="F34" s="19">
        <v>2447</v>
      </c>
      <c r="G34" s="40">
        <f t="shared" si="0"/>
        <v>10611</v>
      </c>
      <c r="H34" s="40">
        <f t="shared" si="1"/>
        <v>9.2696464778735912</v>
      </c>
      <c r="I34" s="40">
        <f t="shared" si="2"/>
        <v>3.336330200245198</v>
      </c>
      <c r="J34" s="39"/>
    </row>
    <row r="35" spans="2:10">
      <c r="B35" s="14">
        <v>1990</v>
      </c>
      <c r="C35" s="6" t="s">
        <v>37</v>
      </c>
      <c r="D35" s="6">
        <v>1108</v>
      </c>
      <c r="E35" s="6">
        <v>1378</v>
      </c>
      <c r="F35" s="15">
        <v>588</v>
      </c>
      <c r="G35" s="40">
        <f t="shared" si="0"/>
        <v>1966</v>
      </c>
      <c r="H35" s="40">
        <f t="shared" si="1"/>
        <v>7.5837563007071118</v>
      </c>
      <c r="I35" s="40">
        <f t="shared" si="2"/>
        <v>2.3435374149659864</v>
      </c>
      <c r="J35" s="39"/>
    </row>
    <row r="36" spans="2:10">
      <c r="B36" s="16">
        <v>1995</v>
      </c>
      <c r="C36" s="5" t="s">
        <v>37</v>
      </c>
      <c r="D36" s="5">
        <v>1033</v>
      </c>
      <c r="E36" s="5">
        <v>2960</v>
      </c>
      <c r="F36" s="17">
        <v>896</v>
      </c>
      <c r="G36" s="40">
        <f t="shared" si="0"/>
        <v>3856</v>
      </c>
      <c r="H36" s="40">
        <f t="shared" si="1"/>
        <v>8.2573856557304364</v>
      </c>
      <c r="I36" s="40">
        <f t="shared" si="2"/>
        <v>3.3035714285714284</v>
      </c>
      <c r="J36" s="39"/>
    </row>
    <row r="37" spans="2:10">
      <c r="B37" s="16">
        <v>2000</v>
      </c>
      <c r="C37" s="5" t="s">
        <v>37</v>
      </c>
      <c r="D37" s="5">
        <v>1033</v>
      </c>
      <c r="E37" s="5">
        <v>3535</v>
      </c>
      <c r="F37" s="17">
        <v>349</v>
      </c>
      <c r="G37" s="40">
        <f t="shared" si="0"/>
        <v>3884</v>
      </c>
      <c r="H37" s="40">
        <f t="shared" si="1"/>
        <v>8.264620829411216</v>
      </c>
      <c r="I37" s="40">
        <f t="shared" si="2"/>
        <v>10.128939828080229</v>
      </c>
      <c r="J37" s="39"/>
    </row>
    <row r="38" spans="2:10">
      <c r="B38" s="16">
        <v>2003</v>
      </c>
      <c r="C38" s="5" t="s">
        <v>37</v>
      </c>
      <c r="D38" s="5">
        <v>1033</v>
      </c>
      <c r="E38" s="5">
        <v>3781</v>
      </c>
      <c r="F38" s="17">
        <v>2527</v>
      </c>
      <c r="G38" s="40">
        <f t="shared" si="0"/>
        <v>6308</v>
      </c>
      <c r="H38" s="40">
        <f t="shared" si="1"/>
        <v>8.7495739480829293</v>
      </c>
      <c r="I38" s="40">
        <f t="shared" si="2"/>
        <v>1.4962406015037595</v>
      </c>
      <c r="J38" s="39"/>
    </row>
    <row r="39" spans="2:10">
      <c r="B39" s="16">
        <v>2006</v>
      </c>
      <c r="C39" s="5" t="s">
        <v>37</v>
      </c>
      <c r="D39" s="5">
        <v>1033</v>
      </c>
      <c r="E39" s="5">
        <v>3108</v>
      </c>
      <c r="F39" s="17">
        <v>1436</v>
      </c>
      <c r="G39" s="40">
        <f t="shared" si="0"/>
        <v>4544</v>
      </c>
      <c r="H39" s="40">
        <f t="shared" si="1"/>
        <v>8.421562960400987</v>
      </c>
      <c r="I39" s="40">
        <f t="shared" si="2"/>
        <v>2.1643454038997216</v>
      </c>
      <c r="J39" s="39"/>
    </row>
    <row r="40" spans="2:10">
      <c r="B40" s="18">
        <v>2009</v>
      </c>
      <c r="C40" s="7" t="s">
        <v>37</v>
      </c>
      <c r="D40" s="7">
        <v>1033</v>
      </c>
      <c r="E40" s="7">
        <v>3976</v>
      </c>
      <c r="F40" s="19">
        <v>1490</v>
      </c>
      <c r="G40" s="40">
        <f t="shared" si="0"/>
        <v>5466</v>
      </c>
      <c r="H40" s="40">
        <f t="shared" si="1"/>
        <v>8.6063023664880127</v>
      </c>
      <c r="I40" s="40">
        <f t="shared" si="2"/>
        <v>2.6684563758389261</v>
      </c>
      <c r="J40" s="39"/>
    </row>
    <row r="41" spans="2:10">
      <c r="B41" s="20">
        <v>2006</v>
      </c>
      <c r="C41" s="21" t="s">
        <v>38</v>
      </c>
      <c r="D41" s="21">
        <v>1768</v>
      </c>
      <c r="E41" s="21">
        <v>512</v>
      </c>
      <c r="F41" s="22">
        <v>2833</v>
      </c>
      <c r="G41" s="40">
        <f t="shared" si="0"/>
        <v>3345</v>
      </c>
      <c r="H41" s="40">
        <f t="shared" si="1"/>
        <v>8.1152219725623294</v>
      </c>
      <c r="I41" s="40">
        <f t="shared" si="2"/>
        <v>0.18072714436992587</v>
      </c>
      <c r="J41" s="39"/>
    </row>
    <row r="42" spans="2:10">
      <c r="B42" s="14">
        <v>1992</v>
      </c>
      <c r="C42" s="6" t="s">
        <v>39</v>
      </c>
      <c r="D42" s="6">
        <v>3392</v>
      </c>
      <c r="E42" s="6">
        <v>5396</v>
      </c>
      <c r="F42" s="15">
        <v>1456</v>
      </c>
      <c r="G42" s="40">
        <f t="shared" si="0"/>
        <v>6852</v>
      </c>
      <c r="H42" s="40">
        <f t="shared" si="1"/>
        <v>8.8322958594440113</v>
      </c>
      <c r="I42" s="40">
        <f t="shared" si="2"/>
        <v>3.7060439560439562</v>
      </c>
      <c r="J42" s="39"/>
    </row>
    <row r="43" spans="2:10">
      <c r="B43" s="16">
        <v>1998</v>
      </c>
      <c r="C43" s="5" t="s">
        <v>39</v>
      </c>
      <c r="D43" s="5">
        <v>3392</v>
      </c>
      <c r="E43" s="5">
        <v>4672</v>
      </c>
      <c r="F43" s="17">
        <v>3774</v>
      </c>
      <c r="G43" s="40">
        <f t="shared" si="0"/>
        <v>8446</v>
      </c>
      <c r="H43" s="40">
        <f t="shared" si="1"/>
        <v>9.0414482354938883</v>
      </c>
      <c r="I43" s="40">
        <f t="shared" si="2"/>
        <v>1.2379438261791202</v>
      </c>
      <c r="J43" s="39"/>
    </row>
    <row r="44" spans="2:10">
      <c r="B44" s="16">
        <v>2000</v>
      </c>
      <c r="C44" s="5" t="s">
        <v>39</v>
      </c>
      <c r="D44" s="5">
        <v>3392</v>
      </c>
      <c r="E44" s="5">
        <v>3868</v>
      </c>
      <c r="F44" s="17">
        <v>1699</v>
      </c>
      <c r="G44" s="40">
        <f t="shared" si="0"/>
        <v>5567</v>
      </c>
      <c r="H44" s="40">
        <f t="shared" si="1"/>
        <v>8.624611588183507</v>
      </c>
      <c r="I44" s="40">
        <f t="shared" si="2"/>
        <v>2.2766333137139494</v>
      </c>
      <c r="J44" s="39"/>
    </row>
    <row r="45" spans="2:10">
      <c r="B45" s="18">
        <v>2009</v>
      </c>
      <c r="C45" s="7" t="s">
        <v>39</v>
      </c>
      <c r="D45" s="7">
        <v>3392</v>
      </c>
      <c r="E45" s="7">
        <v>1647</v>
      </c>
      <c r="F45" s="19">
        <v>2607</v>
      </c>
      <c r="G45" s="40">
        <f t="shared" si="0"/>
        <v>4254</v>
      </c>
      <c r="H45" s="40">
        <f t="shared" si="1"/>
        <v>8.3556149957601829</v>
      </c>
      <c r="I45" s="40">
        <f t="shared" si="2"/>
        <v>0.63176064441887225</v>
      </c>
      <c r="J45" s="39"/>
    </row>
    <row r="46" spans="2:10">
      <c r="B46" s="14">
        <v>1994</v>
      </c>
      <c r="C46" s="6" t="s">
        <v>40</v>
      </c>
      <c r="D46" s="6">
        <v>3816</v>
      </c>
      <c r="E46" s="6">
        <v>5454</v>
      </c>
      <c r="F46" s="15">
        <v>7435</v>
      </c>
      <c r="G46" s="40">
        <f t="shared" si="0"/>
        <v>12889</v>
      </c>
      <c r="H46" s="40">
        <f t="shared" si="1"/>
        <v>9.4641295134047798</v>
      </c>
      <c r="I46" s="40">
        <f t="shared" si="2"/>
        <v>0.7335574983187626</v>
      </c>
      <c r="J46" s="39"/>
    </row>
    <row r="47" spans="2:10">
      <c r="B47" s="16">
        <v>1997</v>
      </c>
      <c r="C47" s="5" t="s">
        <v>40</v>
      </c>
      <c r="D47" s="5">
        <v>3816</v>
      </c>
      <c r="E47" s="5">
        <v>6281</v>
      </c>
      <c r="F47" s="17">
        <v>1835</v>
      </c>
      <c r="G47" s="40">
        <f t="shared" si="0"/>
        <v>8116</v>
      </c>
      <c r="H47" s="40">
        <f t="shared" si="1"/>
        <v>9.0015927009457055</v>
      </c>
      <c r="I47" s="40">
        <f t="shared" si="2"/>
        <v>3.4228882833787466</v>
      </c>
      <c r="J47" s="39"/>
    </row>
    <row r="48" spans="2:10">
      <c r="B48" s="16">
        <v>2000</v>
      </c>
      <c r="C48" s="5" t="s">
        <v>40</v>
      </c>
      <c r="D48" s="5">
        <v>3816</v>
      </c>
      <c r="E48" s="5">
        <v>6601</v>
      </c>
      <c r="F48" s="17">
        <v>2598</v>
      </c>
      <c r="G48" s="40">
        <f t="shared" si="0"/>
        <v>9199</v>
      </c>
      <c r="H48" s="40">
        <f t="shared" si="1"/>
        <v>9.1268500614771568</v>
      </c>
      <c r="I48" s="40">
        <f t="shared" si="2"/>
        <v>2.5408006158583527</v>
      </c>
      <c r="J48" s="39"/>
    </row>
    <row r="49" spans="2:10">
      <c r="B49" s="16">
        <v>2001</v>
      </c>
      <c r="C49" s="5" t="s">
        <v>40</v>
      </c>
      <c r="D49" s="5">
        <v>3816</v>
      </c>
      <c r="E49" s="5">
        <v>5352</v>
      </c>
      <c r="F49" s="17">
        <v>4651</v>
      </c>
      <c r="G49" s="40">
        <f t="shared" si="0"/>
        <v>10003</v>
      </c>
      <c r="H49" s="40">
        <f t="shared" si="1"/>
        <v>9.21064032698518</v>
      </c>
      <c r="I49" s="40">
        <f t="shared" si="2"/>
        <v>1.1507202752096324</v>
      </c>
      <c r="J49" s="39"/>
    </row>
    <row r="50" spans="2:10">
      <c r="B50" s="16">
        <v>2003</v>
      </c>
      <c r="C50" s="5" t="s">
        <v>40</v>
      </c>
      <c r="D50" s="5">
        <v>3816</v>
      </c>
      <c r="E50" s="5">
        <v>3968</v>
      </c>
      <c r="F50" s="17">
        <v>3863</v>
      </c>
      <c r="G50" s="40">
        <f t="shared" si="0"/>
        <v>7831</v>
      </c>
      <c r="H50" s="40">
        <f t="shared" si="1"/>
        <v>8.965845494750937</v>
      </c>
      <c r="I50" s="40">
        <f t="shared" si="2"/>
        <v>1.0271809474501683</v>
      </c>
      <c r="J50" s="39"/>
    </row>
    <row r="51" spans="2:10">
      <c r="B51" s="16">
        <v>2004</v>
      </c>
      <c r="C51" s="5" t="s">
        <v>40</v>
      </c>
      <c r="D51" s="5">
        <v>3816</v>
      </c>
      <c r="E51" s="5">
        <v>3131</v>
      </c>
      <c r="F51" s="17">
        <v>4750</v>
      </c>
      <c r="G51" s="40">
        <f t="shared" si="0"/>
        <v>7881</v>
      </c>
      <c r="H51" s="40">
        <f t="shared" si="1"/>
        <v>8.9722100783536494</v>
      </c>
      <c r="I51" s="40">
        <f t="shared" si="2"/>
        <v>0.65915789473684205</v>
      </c>
      <c r="J51" s="39"/>
    </row>
    <row r="52" spans="2:10">
      <c r="B52" s="18">
        <v>2007</v>
      </c>
      <c r="C52" s="7" t="s">
        <v>40</v>
      </c>
      <c r="D52" s="7">
        <v>3816</v>
      </c>
      <c r="E52" s="7">
        <v>5012</v>
      </c>
      <c r="F52" s="19">
        <v>10935</v>
      </c>
      <c r="G52" s="40">
        <f t="shared" si="0"/>
        <v>15947</v>
      </c>
      <c r="H52" s="40">
        <f t="shared" si="1"/>
        <v>9.6770260027479722</v>
      </c>
      <c r="I52" s="40">
        <f t="shared" si="2"/>
        <v>0.45834476451760403</v>
      </c>
      <c r="J52" s="39"/>
    </row>
    <row r="53" spans="2:10">
      <c r="B53" s="14">
        <v>1992</v>
      </c>
      <c r="C53" s="6" t="s">
        <v>41</v>
      </c>
      <c r="D53" s="6">
        <v>705</v>
      </c>
      <c r="E53" s="6">
        <v>1373</v>
      </c>
      <c r="F53" s="15">
        <v>542</v>
      </c>
      <c r="G53" s="40">
        <f t="shared" si="0"/>
        <v>1915</v>
      </c>
      <c r="H53" s="40">
        <f t="shared" si="1"/>
        <v>7.5574729016147462</v>
      </c>
      <c r="I53" s="40">
        <f t="shared" si="2"/>
        <v>2.5332103321033212</v>
      </c>
      <c r="J53" s="39"/>
    </row>
    <row r="54" spans="2:10">
      <c r="B54" s="16">
        <v>1998</v>
      </c>
      <c r="C54" s="5" t="s">
        <v>41</v>
      </c>
      <c r="D54" s="5">
        <v>719</v>
      </c>
      <c r="E54" s="5">
        <v>786</v>
      </c>
      <c r="F54" s="17">
        <v>540</v>
      </c>
      <c r="G54" s="40">
        <f t="shared" si="0"/>
        <v>1326</v>
      </c>
      <c r="H54" s="40">
        <f t="shared" si="1"/>
        <v>7.1899221707458079</v>
      </c>
      <c r="I54" s="40">
        <f t="shared" si="2"/>
        <v>1.4555555555555555</v>
      </c>
      <c r="J54" s="39"/>
    </row>
    <row r="55" spans="2:10">
      <c r="B55" s="16">
        <v>2002</v>
      </c>
      <c r="C55" s="5" t="s">
        <v>41</v>
      </c>
      <c r="D55" s="5">
        <v>719</v>
      </c>
      <c r="E55" s="5">
        <v>2047</v>
      </c>
      <c r="F55" s="17">
        <v>670</v>
      </c>
      <c r="G55" s="40">
        <f t="shared" si="0"/>
        <v>2717</v>
      </c>
      <c r="H55" s="40">
        <f t="shared" si="1"/>
        <v>7.9072836094263481</v>
      </c>
      <c r="I55" s="40">
        <f t="shared" si="2"/>
        <v>3.0552238805970151</v>
      </c>
      <c r="J55" s="39"/>
    </row>
    <row r="56" spans="2:10">
      <c r="B56" s="16">
        <v>2005</v>
      </c>
      <c r="C56" s="5" t="s">
        <v>41</v>
      </c>
      <c r="D56" s="5">
        <v>719</v>
      </c>
      <c r="E56" s="5">
        <v>1031</v>
      </c>
      <c r="F56" s="17">
        <v>1133</v>
      </c>
      <c r="G56" s="40">
        <f t="shared" si="0"/>
        <v>2164</v>
      </c>
      <c r="H56" s="40">
        <f t="shared" si="1"/>
        <v>7.6797136399663719</v>
      </c>
      <c r="I56" s="40">
        <f t="shared" si="2"/>
        <v>0.90997352162400702</v>
      </c>
      <c r="J56" s="39"/>
    </row>
    <row r="57" spans="2:10">
      <c r="B57" s="18">
        <v>2008</v>
      </c>
      <c r="C57" s="7" t="s">
        <v>41</v>
      </c>
      <c r="D57" s="7">
        <v>719</v>
      </c>
      <c r="E57" s="7">
        <v>745</v>
      </c>
      <c r="F57" s="19">
        <v>1202</v>
      </c>
      <c r="G57" s="40">
        <f t="shared" si="0"/>
        <v>1947</v>
      </c>
      <c r="H57" s="40">
        <f t="shared" si="1"/>
        <v>7.5740450053721995</v>
      </c>
      <c r="I57" s="40">
        <f t="shared" si="2"/>
        <v>0.61980033277870217</v>
      </c>
      <c r="J57" s="39"/>
    </row>
    <row r="58" spans="2:10">
      <c r="B58" s="14">
        <v>1992</v>
      </c>
      <c r="C58" s="6" t="s">
        <v>42</v>
      </c>
      <c r="D58" s="6">
        <v>728</v>
      </c>
      <c r="E58" s="6">
        <v>2050</v>
      </c>
      <c r="F58" s="15">
        <v>318</v>
      </c>
      <c r="G58" s="40">
        <f t="shared" si="0"/>
        <v>2368</v>
      </c>
      <c r="H58" s="40">
        <f t="shared" si="1"/>
        <v>7.7698009960038963</v>
      </c>
      <c r="I58" s="40">
        <f t="shared" si="2"/>
        <v>6.4465408805031448</v>
      </c>
      <c r="J58" s="39"/>
    </row>
    <row r="59" spans="2:10">
      <c r="B59" s="18">
        <v>2005</v>
      </c>
      <c r="C59" s="7" t="s">
        <v>42</v>
      </c>
      <c r="D59" s="7">
        <v>734</v>
      </c>
      <c r="E59" s="7">
        <v>857</v>
      </c>
      <c r="F59" s="19">
        <v>108</v>
      </c>
      <c r="G59" s="40">
        <f t="shared" si="0"/>
        <v>965</v>
      </c>
      <c r="H59" s="40">
        <f t="shared" si="1"/>
        <v>6.8721281013389861</v>
      </c>
      <c r="I59" s="40">
        <f t="shared" si="2"/>
        <v>7.9351851851851851</v>
      </c>
      <c r="J59" s="39"/>
    </row>
    <row r="60" spans="2:10">
      <c r="B60" s="14">
        <v>1994</v>
      </c>
      <c r="C60" s="6" t="s">
        <v>43</v>
      </c>
      <c r="D60" s="6">
        <v>5135</v>
      </c>
      <c r="E60" s="6">
        <v>9426</v>
      </c>
      <c r="F60" s="15">
        <v>3464</v>
      </c>
      <c r="G60" s="40">
        <f t="shared" si="0"/>
        <v>12890</v>
      </c>
      <c r="H60" s="40">
        <f t="shared" si="1"/>
        <v>9.4642070959332329</v>
      </c>
      <c r="I60" s="40">
        <f t="shared" si="2"/>
        <v>2.7211316397228638</v>
      </c>
      <c r="J60" s="39"/>
    </row>
    <row r="61" spans="2:10">
      <c r="B61" s="18">
        <v>2008</v>
      </c>
      <c r="C61" s="7" t="s">
        <v>43</v>
      </c>
      <c r="D61" s="7">
        <v>6306</v>
      </c>
      <c r="E61" s="7">
        <v>18208</v>
      </c>
      <c r="F61" s="19">
        <v>8663</v>
      </c>
      <c r="G61" s="40">
        <f t="shared" si="0"/>
        <v>26871</v>
      </c>
      <c r="H61" s="40">
        <f t="shared" si="1"/>
        <v>10.198802917143304</v>
      </c>
      <c r="I61" s="40">
        <f t="shared" si="2"/>
        <v>2.1018123052060487</v>
      </c>
      <c r="J61" s="39"/>
    </row>
    <row r="62" spans="2:10">
      <c r="B62" s="23"/>
      <c r="C62" s="23"/>
      <c r="D62" s="23"/>
      <c r="E62" s="23"/>
      <c r="F62" s="23"/>
      <c r="G62" s="41"/>
      <c r="H62" s="41"/>
      <c r="I62" s="40"/>
      <c r="J62" s="39"/>
    </row>
    <row r="63" spans="2:10">
      <c r="B63" s="23"/>
      <c r="C63" s="23"/>
      <c r="D63" s="23"/>
      <c r="E63" s="23"/>
      <c r="F63" s="23"/>
      <c r="G63" s="41"/>
      <c r="H63" s="41"/>
      <c r="I63" s="40"/>
      <c r="J63" s="39"/>
    </row>
    <row r="64" spans="2:10">
      <c r="G64" s="39"/>
      <c r="H64" s="39"/>
      <c r="I64" s="39"/>
      <c r="J64" s="39"/>
    </row>
    <row r="65" spans="7:10">
      <c r="G65" s="39"/>
      <c r="H65" s="39"/>
      <c r="I65" s="39"/>
      <c r="J65" s="39"/>
    </row>
    <row r="66" spans="7:10">
      <c r="G66" s="39"/>
      <c r="H66" s="39"/>
      <c r="I66" s="39"/>
      <c r="J66" s="39"/>
    </row>
    <row r="67" spans="7:10">
      <c r="G67" s="39"/>
      <c r="H67" s="39"/>
      <c r="I67" s="39"/>
      <c r="J67" s="39"/>
    </row>
    <row r="68" spans="7:10">
      <c r="G68" s="39"/>
      <c r="H68" s="39"/>
      <c r="I68" s="39"/>
      <c r="J68" s="39"/>
    </row>
    <row r="69" spans="7:10">
      <c r="G69" s="39"/>
      <c r="H69" s="39"/>
      <c r="I69" s="39"/>
      <c r="J69" s="39"/>
    </row>
    <row r="70" spans="7:10">
      <c r="G70" s="39"/>
      <c r="H70" s="39"/>
      <c r="I70" s="39"/>
      <c r="J70" s="39"/>
    </row>
    <row r="71" spans="7:10">
      <c r="G71" s="39"/>
      <c r="H71" s="39"/>
      <c r="I71" s="39"/>
      <c r="J71" s="39"/>
    </row>
    <row r="72" spans="7:10">
      <c r="G72" s="39"/>
      <c r="H72" s="39"/>
      <c r="I72" s="39"/>
      <c r="J72" s="39"/>
    </row>
    <row r="73" spans="7:10">
      <c r="G73" s="39"/>
      <c r="H73" s="39"/>
      <c r="I73" s="39"/>
      <c r="J73" s="39"/>
    </row>
    <row r="74" spans="7:10">
      <c r="G74" s="39"/>
      <c r="H74" s="39"/>
      <c r="I74" s="39"/>
      <c r="J74" s="39"/>
    </row>
    <row r="75" spans="7:10">
      <c r="G75" s="39"/>
      <c r="H75" s="39"/>
      <c r="I75" s="39"/>
      <c r="J75" s="39"/>
    </row>
    <row r="76" spans="7:10">
      <c r="G76" s="39"/>
      <c r="H76" s="39"/>
      <c r="I76" s="39"/>
      <c r="J76" s="39"/>
    </row>
    <row r="77" spans="7:10">
      <c r="G77" s="39"/>
      <c r="H77" s="39"/>
      <c r="I77" s="39"/>
      <c r="J77" s="39"/>
    </row>
    <row r="78" spans="7:10">
      <c r="G78" s="39"/>
      <c r="H78" s="39"/>
      <c r="I78" s="39"/>
      <c r="J78" s="39"/>
    </row>
    <row r="79" spans="7:10">
      <c r="G79" s="39"/>
      <c r="H79" s="39"/>
      <c r="I79" s="39"/>
      <c r="J79" s="39"/>
    </row>
    <row r="80" spans="7:10">
      <c r="G80" s="39"/>
      <c r="H80" s="39"/>
      <c r="I80" s="39"/>
      <c r="J80" s="39"/>
    </row>
    <row r="81" spans="7:10">
      <c r="G81" s="39"/>
      <c r="H81" s="39"/>
      <c r="I81" s="39"/>
      <c r="J81" s="39"/>
    </row>
    <row r="82" spans="7:10">
      <c r="G82" s="39"/>
      <c r="H82" s="39"/>
      <c r="I82" s="39"/>
      <c r="J82" s="39"/>
    </row>
    <row r="83" spans="7:10">
      <c r="G83" s="39"/>
      <c r="H83" s="39"/>
      <c r="I83" s="39"/>
      <c r="J83" s="39"/>
    </row>
    <row r="84" spans="7:10">
      <c r="G84" s="39"/>
      <c r="H84" s="39"/>
      <c r="I84" s="39"/>
      <c r="J84" s="39"/>
    </row>
    <row r="85" spans="7:10">
      <c r="G85" s="39"/>
      <c r="H85" s="39"/>
      <c r="I85" s="39"/>
      <c r="J85" s="39"/>
    </row>
    <row r="86" spans="7:10">
      <c r="G86" s="39"/>
      <c r="H86" s="39"/>
      <c r="I86" s="39"/>
      <c r="J86" s="39"/>
    </row>
    <row r="87" spans="7:10">
      <c r="G87" s="39"/>
      <c r="H87" s="39"/>
      <c r="I87" s="39"/>
      <c r="J87" s="39"/>
    </row>
    <row r="88" spans="7:10">
      <c r="G88" s="39"/>
      <c r="H88" s="39"/>
      <c r="I88" s="39"/>
      <c r="J88" s="39"/>
    </row>
    <row r="89" spans="7:10">
      <c r="G89" s="39"/>
      <c r="H89" s="39"/>
      <c r="I89" s="39"/>
      <c r="J89" s="39"/>
    </row>
    <row r="90" spans="7:10">
      <c r="G90" s="39"/>
      <c r="H90" s="39"/>
      <c r="I90" s="39"/>
      <c r="J90" s="39"/>
    </row>
    <row r="91" spans="7:10">
      <c r="G91" s="39"/>
      <c r="H91" s="39"/>
      <c r="I91" s="39"/>
      <c r="J91" s="39"/>
    </row>
    <row r="92" spans="7:10">
      <c r="G92" s="39"/>
      <c r="H92" s="39"/>
      <c r="I92" s="39"/>
      <c r="J92" s="39"/>
    </row>
    <row r="93" spans="7:10">
      <c r="G93" s="39"/>
      <c r="H93" s="39"/>
      <c r="I93" s="39"/>
      <c r="J93" s="39"/>
    </row>
    <row r="94" spans="7:10">
      <c r="G94" s="39"/>
      <c r="H94" s="39"/>
      <c r="I94" s="39"/>
      <c r="J94" s="39"/>
    </row>
    <row r="95" spans="7:10">
      <c r="G95" s="39"/>
      <c r="H95" s="39"/>
      <c r="I95" s="39"/>
      <c r="J95" s="39"/>
    </row>
    <row r="96" spans="7:10">
      <c r="G96" s="39"/>
      <c r="H96" s="39"/>
      <c r="I96" s="39"/>
      <c r="J96" s="39"/>
    </row>
    <row r="97" spans="7:10">
      <c r="G97" s="39"/>
      <c r="H97" s="39"/>
      <c r="I97" s="39"/>
      <c r="J97" s="39"/>
    </row>
    <row r="98" spans="7:10">
      <c r="G98" s="39"/>
      <c r="H98" s="39"/>
      <c r="I98" s="39"/>
      <c r="J98" s="39"/>
    </row>
    <row r="99" spans="7:10">
      <c r="G99" s="39"/>
      <c r="H99" s="39"/>
      <c r="I99" s="39"/>
      <c r="J99" s="39"/>
    </row>
    <row r="100" spans="7:10">
      <c r="G100" s="39"/>
      <c r="H100" s="39"/>
      <c r="I100" s="39"/>
      <c r="J100" s="39"/>
    </row>
    <row r="101" spans="7:10">
      <c r="G101" s="39"/>
      <c r="H101" s="39"/>
      <c r="I101" s="39"/>
      <c r="J101" s="39"/>
    </row>
    <row r="102" spans="7:10">
      <c r="G102" s="39"/>
      <c r="H102" s="39"/>
      <c r="I102" s="39"/>
      <c r="J102" s="39"/>
    </row>
    <row r="103" spans="7:10">
      <c r="G103" s="39"/>
      <c r="H103" s="39"/>
      <c r="I103" s="39"/>
      <c r="J103" s="39"/>
    </row>
    <row r="104" spans="7:10">
      <c r="G104" s="39"/>
      <c r="H104" s="39"/>
      <c r="I104" s="39"/>
      <c r="J104" s="39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opLeftCell="A27" zoomScale="150" zoomScaleNormal="150" zoomScalePageLayoutView="150" workbookViewId="0">
      <selection activeCell="B8" sqref="B8"/>
    </sheetView>
  </sheetViews>
  <sheetFormatPr baseColWidth="10" defaultRowHeight="14" x14ac:dyDescent="0"/>
  <cols>
    <col min="4" max="4" width="10.83203125" customWidth="1"/>
  </cols>
  <sheetData>
    <row r="1" spans="1:7">
      <c r="A1" s="45"/>
      <c r="B1" s="45" t="s">
        <v>70</v>
      </c>
      <c r="C1" s="45"/>
      <c r="D1" s="45"/>
      <c r="E1" s="45"/>
      <c r="F1" s="45"/>
      <c r="G1" s="45"/>
    </row>
    <row r="2" spans="1:7">
      <c r="A2" s="45"/>
      <c r="B2" s="50"/>
      <c r="C2" s="59" t="s">
        <v>51</v>
      </c>
      <c r="D2" s="59"/>
      <c r="E2" s="59" t="s">
        <v>52</v>
      </c>
      <c r="F2" s="59"/>
      <c r="G2" s="45"/>
    </row>
    <row r="3" spans="1:7">
      <c r="A3" s="45"/>
      <c r="B3" s="51" t="s">
        <v>66</v>
      </c>
      <c r="C3" s="51" t="s">
        <v>64</v>
      </c>
      <c r="D3" s="51" t="s">
        <v>65</v>
      </c>
      <c r="E3" s="51" t="s">
        <v>64</v>
      </c>
      <c r="F3" s="51" t="s">
        <v>65</v>
      </c>
      <c r="G3" s="45"/>
    </row>
    <row r="4" spans="1:7">
      <c r="A4" s="45"/>
      <c r="B4" s="50" t="s">
        <v>48</v>
      </c>
      <c r="C4" s="54">
        <v>0.76260000000000006</v>
      </c>
      <c r="D4" s="54">
        <v>5.4589376255897775E-3</v>
      </c>
      <c r="E4" s="54">
        <v>9.2840000000000007</v>
      </c>
      <c r="F4" s="54">
        <v>0.24110163831879194</v>
      </c>
      <c r="G4" s="45"/>
    </row>
    <row r="5" spans="1:7">
      <c r="A5" s="45"/>
      <c r="B5" s="52" t="s">
        <v>50</v>
      </c>
      <c r="C5" s="55">
        <v>0.76139999999999997</v>
      </c>
      <c r="D5" s="55">
        <v>5.224940191051318E-3</v>
      </c>
      <c r="E5" s="55">
        <v>9.161999999999999</v>
      </c>
      <c r="F5" s="55">
        <v>0.52992452292760361</v>
      </c>
      <c r="G5" s="45"/>
    </row>
    <row r="6" spans="1:7">
      <c r="A6" s="45"/>
      <c r="B6" s="53" t="s">
        <v>49</v>
      </c>
      <c r="C6" s="56">
        <v>0.7762</v>
      </c>
      <c r="D6" s="56">
        <v>6.379655163103696E-3</v>
      </c>
      <c r="E6" s="56">
        <v>9.588000000000001</v>
      </c>
      <c r="F6" s="56">
        <v>0.36023603373343083</v>
      </c>
      <c r="G6" s="45"/>
    </row>
    <row r="7" spans="1:7">
      <c r="A7" s="45"/>
      <c r="B7" s="45"/>
      <c r="C7" s="45"/>
      <c r="D7" s="45"/>
      <c r="E7" s="45"/>
      <c r="F7" s="45"/>
      <c r="G7" s="45"/>
    </row>
    <row r="8" spans="1:7">
      <c r="A8" s="45"/>
      <c r="B8" s="45"/>
      <c r="C8" s="45"/>
      <c r="D8" s="45"/>
      <c r="E8" s="45"/>
      <c r="F8" s="45"/>
      <c r="G8" s="45"/>
    </row>
    <row r="9" spans="1:7">
      <c r="B9" s="45"/>
      <c r="C9" s="45"/>
      <c r="D9" s="45"/>
      <c r="E9" s="45"/>
      <c r="F9" s="45"/>
      <c r="G9" s="45"/>
    </row>
    <row r="27" spans="2:2">
      <c r="B27" t="s">
        <v>69</v>
      </c>
    </row>
    <row r="46" spans="2:2">
      <c r="B46" t="s">
        <v>71</v>
      </c>
    </row>
  </sheetData>
  <mergeCells count="2">
    <mergeCell ref="C2:D2"/>
    <mergeCell ref="E2:F2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8"/>
  <sheetViews>
    <sheetView workbookViewId="0">
      <selection activeCell="B86" sqref="B86"/>
    </sheetView>
  </sheetViews>
  <sheetFormatPr baseColWidth="10" defaultRowHeight="14" x14ac:dyDescent="0"/>
  <cols>
    <col min="1" max="1" width="12.5" customWidth="1"/>
    <col min="2" max="5" width="12.1640625" customWidth="1"/>
    <col min="6" max="12" width="12.1640625" bestFit="1" customWidth="1"/>
  </cols>
  <sheetData>
    <row r="3" spans="1:5">
      <c r="B3" s="46" t="s">
        <v>56</v>
      </c>
    </row>
    <row r="4" spans="1:5">
      <c r="A4" s="46" t="s">
        <v>53</v>
      </c>
      <c r="B4" t="s">
        <v>60</v>
      </c>
      <c r="C4" t="s">
        <v>61</v>
      </c>
      <c r="D4" t="s">
        <v>62</v>
      </c>
      <c r="E4" t="s">
        <v>63</v>
      </c>
    </row>
    <row r="5" spans="1:5">
      <c r="A5" s="47" t="s">
        <v>50</v>
      </c>
      <c r="B5" s="48">
        <v>0.76139999999999997</v>
      </c>
      <c r="C5" s="48">
        <v>5.224940191051318E-3</v>
      </c>
      <c r="D5" s="48">
        <v>9.161999999999999</v>
      </c>
      <c r="E5" s="48">
        <v>0.52992452292760361</v>
      </c>
    </row>
    <row r="6" spans="1:5">
      <c r="A6" s="47" t="s">
        <v>49</v>
      </c>
      <c r="B6" s="48">
        <v>0.7762</v>
      </c>
      <c r="C6" s="48">
        <v>6.379655163103696E-3</v>
      </c>
      <c r="D6" s="48">
        <v>9.588000000000001</v>
      </c>
      <c r="E6" s="48">
        <v>0.36023603373343083</v>
      </c>
    </row>
    <row r="7" spans="1:5">
      <c r="A7" s="47" t="s">
        <v>48</v>
      </c>
      <c r="B7" s="48">
        <v>0.76260000000000006</v>
      </c>
      <c r="C7" s="48">
        <v>5.4589376255897775E-3</v>
      </c>
      <c r="D7" s="48">
        <v>9.2840000000000007</v>
      </c>
      <c r="E7" s="48">
        <v>0.24110163831879194</v>
      </c>
    </row>
    <row r="8" spans="1:5">
      <c r="A8" s="47" t="s">
        <v>54</v>
      </c>
      <c r="B8" s="48">
        <v>0.76673333333333338</v>
      </c>
      <c r="C8" s="48">
        <v>8.7298066307016191E-3</v>
      </c>
      <c r="D8" s="48">
        <v>9.3446666666666651</v>
      </c>
      <c r="E8" s="48">
        <v>0.41024150842901347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0"/>
  <sheetViews>
    <sheetView workbookViewId="0">
      <selection activeCell="J8" sqref="J8"/>
    </sheetView>
  </sheetViews>
  <sheetFormatPr baseColWidth="10" defaultRowHeight="14" x14ac:dyDescent="0"/>
  <cols>
    <col min="1" max="1" width="14" bestFit="1" customWidth="1"/>
    <col min="2" max="2" width="13.1640625" bestFit="1" customWidth="1"/>
    <col min="3" max="3" width="12.33203125" bestFit="1" customWidth="1"/>
    <col min="4" max="4" width="15.6640625" bestFit="1" customWidth="1"/>
    <col min="5" max="5" width="15.83203125" bestFit="1" customWidth="1"/>
    <col min="6" max="7" width="5.1640625" bestFit="1" customWidth="1"/>
    <col min="8" max="8" width="4.1640625" bestFit="1" customWidth="1"/>
    <col min="9" max="10" width="6.1640625" bestFit="1" customWidth="1"/>
    <col min="11" max="12" width="5.1640625" bestFit="1" customWidth="1"/>
    <col min="13" max="13" width="6.1640625" bestFit="1" customWidth="1"/>
    <col min="14" max="15" width="5.1640625" bestFit="1" customWidth="1"/>
    <col min="16" max="18" width="6.1640625" bestFit="1" customWidth="1"/>
    <col min="19" max="19" width="5.1640625" bestFit="1" customWidth="1"/>
    <col min="20" max="20" width="6.1640625" bestFit="1" customWidth="1"/>
    <col min="21" max="21" width="10.1640625" bestFit="1" customWidth="1"/>
  </cols>
  <sheetData>
    <row r="3" spans="1:11">
      <c r="B3" s="46" t="s">
        <v>56</v>
      </c>
    </row>
    <row r="4" spans="1:11">
      <c r="A4" s="46" t="s">
        <v>53</v>
      </c>
      <c r="B4" t="s">
        <v>55</v>
      </c>
      <c r="C4" t="s">
        <v>57</v>
      </c>
      <c r="D4" t="s">
        <v>58</v>
      </c>
      <c r="E4" t="s">
        <v>59</v>
      </c>
      <c r="I4" s="21" t="s">
        <v>1</v>
      </c>
      <c r="J4" s="21" t="s">
        <v>8</v>
      </c>
      <c r="K4" s="21" t="s">
        <v>7</v>
      </c>
    </row>
    <row r="5" spans="1:11">
      <c r="A5" s="47" t="s">
        <v>29</v>
      </c>
      <c r="B5" s="48">
        <v>9.3049412126705899</v>
      </c>
      <c r="C5" s="48">
        <v>5.8828528124429038</v>
      </c>
      <c r="D5" s="48">
        <v>8.8422287275960496</v>
      </c>
      <c r="E5" s="48">
        <v>0.23589502119520214</v>
      </c>
      <c r="I5" s="24" t="s">
        <v>10</v>
      </c>
      <c r="J5" s="41">
        <v>8.8422287275960496</v>
      </c>
      <c r="K5" s="41">
        <v>9.3049412126705899</v>
      </c>
    </row>
    <row r="6" spans="1:11">
      <c r="A6" s="47" t="s">
        <v>30</v>
      </c>
      <c r="B6" s="48">
        <v>5.9037734951440299</v>
      </c>
      <c r="C6" s="48">
        <v>6.174127995884036</v>
      </c>
      <c r="D6" s="48">
        <v>8.3655211237301863</v>
      </c>
      <c r="E6" s="48">
        <v>0.34593861442792967</v>
      </c>
      <c r="I6" s="24" t="s">
        <v>17</v>
      </c>
      <c r="J6" s="41">
        <v>8.3655211237301863</v>
      </c>
      <c r="K6" s="41">
        <v>5.9037734951440299</v>
      </c>
    </row>
    <row r="7" spans="1:11">
      <c r="A7" s="47" t="s">
        <v>31</v>
      </c>
      <c r="B7" s="48">
        <v>6.9981943137297815</v>
      </c>
      <c r="C7" s="48">
        <v>0.36507566069316494</v>
      </c>
      <c r="D7" s="48">
        <v>8.416456171276522</v>
      </c>
      <c r="E7" s="48">
        <v>0.44302278994564387</v>
      </c>
      <c r="I7" s="24" t="s">
        <v>11</v>
      </c>
      <c r="J7" s="41">
        <v>8.416456171276522</v>
      </c>
      <c r="K7" s="41">
        <v>6.9981943137297815</v>
      </c>
    </row>
    <row r="8" spans="1:11">
      <c r="A8" s="47" t="s">
        <v>32</v>
      </c>
      <c r="B8" s="48">
        <v>2.9569723853042724</v>
      </c>
      <c r="C8" s="48">
        <v>1.8064038308301196</v>
      </c>
      <c r="D8" s="48">
        <v>7.9233282556331091</v>
      </c>
      <c r="E8" s="48">
        <v>0.18361898390618431</v>
      </c>
      <c r="I8" s="25" t="s">
        <v>12</v>
      </c>
      <c r="J8" s="41">
        <v>7.9233282556331091</v>
      </c>
      <c r="K8" s="41">
        <v>2.9569723853042724</v>
      </c>
    </row>
    <row r="9" spans="1:11">
      <c r="A9" s="47" t="s">
        <v>33</v>
      </c>
      <c r="B9" s="48">
        <v>3.074551391940171</v>
      </c>
      <c r="C9" s="48">
        <v>1.3567692428661149</v>
      </c>
      <c r="D9" s="48">
        <v>8.128324673011333</v>
      </c>
      <c r="E9" s="48">
        <v>0.29271268735563849</v>
      </c>
      <c r="I9" s="24" t="s">
        <v>13</v>
      </c>
      <c r="J9" s="41">
        <v>8.128324673011333</v>
      </c>
      <c r="K9" s="41">
        <v>3.074551391940171</v>
      </c>
    </row>
    <row r="10" spans="1:11">
      <c r="A10" s="47" t="s">
        <v>34</v>
      </c>
      <c r="B10" s="48">
        <v>3.8462697814619444</v>
      </c>
      <c r="C10" s="48" t="e">
        <v>#DIV/0!</v>
      </c>
      <c r="D10" s="48">
        <v>8.7688853261348623</v>
      </c>
      <c r="E10" s="48" t="e">
        <v>#DIV/0!</v>
      </c>
      <c r="I10" s="24" t="s">
        <v>18</v>
      </c>
      <c r="J10" s="41">
        <v>8.7688853261348623</v>
      </c>
      <c r="K10" s="41">
        <v>3.8462697814619444</v>
      </c>
    </row>
    <row r="11" spans="1:11">
      <c r="A11" s="47" t="s">
        <v>35</v>
      </c>
      <c r="B11" s="48">
        <v>4.5474910528376045</v>
      </c>
      <c r="C11" s="48">
        <v>3.0045713762938604</v>
      </c>
      <c r="D11" s="48">
        <v>6.756007644228653</v>
      </c>
      <c r="E11" s="48">
        <v>0.46438452219603732</v>
      </c>
      <c r="I11" s="24" t="s">
        <v>19</v>
      </c>
      <c r="J11" s="41">
        <v>6.756007644228653</v>
      </c>
      <c r="K11" s="41">
        <v>4.5474910528376045</v>
      </c>
    </row>
    <row r="12" spans="1:11">
      <c r="A12" s="47" t="s">
        <v>36</v>
      </c>
      <c r="B12" s="48">
        <v>8.8970757807593337</v>
      </c>
      <c r="C12" s="48">
        <v>6.0514209255709499</v>
      </c>
      <c r="D12" s="48">
        <v>8.9089159839951719</v>
      </c>
      <c r="E12" s="48">
        <v>0.35353088839209285</v>
      </c>
      <c r="I12" s="24" t="s">
        <v>14</v>
      </c>
      <c r="J12" s="41">
        <v>8.9089159839951719</v>
      </c>
      <c r="K12" s="41">
        <v>8.8970757807593337</v>
      </c>
    </row>
    <row r="13" spans="1:11">
      <c r="A13" s="47" t="s">
        <v>37</v>
      </c>
      <c r="B13" s="48">
        <v>3.6841818421433419</v>
      </c>
      <c r="C13" s="48">
        <v>3.2126557599202012</v>
      </c>
      <c r="D13" s="48">
        <v>8.3138670101367822</v>
      </c>
      <c r="E13" s="48">
        <v>0.40635806103915129</v>
      </c>
      <c r="I13" s="24" t="s">
        <v>15</v>
      </c>
      <c r="J13" s="41">
        <v>8.3138670101367822</v>
      </c>
      <c r="K13" s="41">
        <v>3.6841818421433419</v>
      </c>
    </row>
    <row r="14" spans="1:11">
      <c r="A14" s="47" t="s">
        <v>38</v>
      </c>
      <c r="B14" s="48">
        <v>0.18072714436992587</v>
      </c>
      <c r="C14" s="48" t="e">
        <v>#DIV/0!</v>
      </c>
      <c r="D14" s="48">
        <v>8.1152219725623294</v>
      </c>
      <c r="E14" s="48" t="e">
        <v>#DIV/0!</v>
      </c>
      <c r="I14" s="24" t="s">
        <v>20</v>
      </c>
      <c r="J14" s="41">
        <v>8.1152219725623294</v>
      </c>
      <c r="K14" s="41">
        <v>0.18072714436992587</v>
      </c>
    </row>
    <row r="15" spans="1:11">
      <c r="A15" s="47" t="s">
        <v>39</v>
      </c>
      <c r="B15" s="48">
        <v>1.9630954350889744</v>
      </c>
      <c r="C15" s="48">
        <v>1.345916382839212</v>
      </c>
      <c r="D15" s="48">
        <v>8.7134926697203969</v>
      </c>
      <c r="E15" s="48">
        <v>0.29305592593943663</v>
      </c>
      <c r="I15" s="24" t="s">
        <v>21</v>
      </c>
      <c r="J15" s="41">
        <v>8.7134926697203969</v>
      </c>
      <c r="K15" s="41">
        <v>1.9630954350889744</v>
      </c>
    </row>
    <row r="16" spans="1:11">
      <c r="A16" s="47" t="s">
        <v>40</v>
      </c>
      <c r="B16" s="48">
        <v>1.4275214684957296</v>
      </c>
      <c r="C16" s="48">
        <v>1.1157241800882587</v>
      </c>
      <c r="D16" s="48">
        <v>9.2026134540950544</v>
      </c>
      <c r="E16" s="48">
        <v>0.27350093335232023</v>
      </c>
      <c r="I16" s="24" t="s">
        <v>22</v>
      </c>
      <c r="J16" s="41">
        <v>9.2026134540950544</v>
      </c>
      <c r="K16" s="41">
        <v>1.4275214684957296</v>
      </c>
    </row>
    <row r="17" spans="1:11">
      <c r="A17" s="47" t="s">
        <v>41</v>
      </c>
      <c r="B17" s="48">
        <v>1.7147527245317202</v>
      </c>
      <c r="C17" s="48">
        <v>1.0464833077596774</v>
      </c>
      <c r="D17" s="48">
        <v>7.5816874654250954</v>
      </c>
      <c r="E17" s="48">
        <v>0.25968576120716214</v>
      </c>
      <c r="I17" s="24" t="s">
        <v>23</v>
      </c>
      <c r="J17" s="41">
        <v>7.5816874654250954</v>
      </c>
      <c r="K17" s="41">
        <v>1.7147527245317202</v>
      </c>
    </row>
    <row r="18" spans="1:11">
      <c r="A18" s="47" t="s">
        <v>42</v>
      </c>
      <c r="B18" s="48">
        <v>7.1908630328441649</v>
      </c>
      <c r="C18" s="48">
        <v>1.0526304826153996</v>
      </c>
      <c r="D18" s="48">
        <v>7.3209645486714408</v>
      </c>
      <c r="E18" s="48">
        <v>0.63475059110492627</v>
      </c>
      <c r="I18" s="26" t="s">
        <v>24</v>
      </c>
      <c r="J18" s="41">
        <v>7.3209645486714408</v>
      </c>
      <c r="K18" s="41">
        <v>7.1908630328441649</v>
      </c>
    </row>
    <row r="19" spans="1:11">
      <c r="A19" s="47" t="s">
        <v>43</v>
      </c>
      <c r="B19" s="48">
        <v>2.4114719724644562</v>
      </c>
      <c r="C19" s="48">
        <v>0.43792490115677934</v>
      </c>
      <c r="D19" s="48">
        <v>9.8315050065382685</v>
      </c>
      <c r="E19" s="48">
        <v>0.51943768660893053</v>
      </c>
      <c r="I19" s="27" t="s">
        <v>16</v>
      </c>
      <c r="J19" s="42">
        <v>9.8315050065382685</v>
      </c>
      <c r="K19" s="42">
        <v>2.4114719724644562</v>
      </c>
    </row>
    <row r="20" spans="1:11">
      <c r="A20" s="47" t="s">
        <v>54</v>
      </c>
      <c r="B20" s="48">
        <v>4.5719622394189985</v>
      </c>
      <c r="C20" s="48">
        <v>4.4078610036424637</v>
      </c>
      <c r="D20" s="48">
        <v>8.3914096956771296</v>
      </c>
      <c r="E20" s="48">
        <v>0.77238484400613905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</vt:lpstr>
      <vt:lpstr>Demographic data</vt:lpstr>
      <vt:lpstr>Stocking bar graph</vt:lpstr>
      <vt:lpstr>Recruitment code PvTable</vt:lpstr>
      <vt:lpstr>Demographic PvTable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Drazenlab</dc:creator>
  <cp:lastModifiedBy>Matthew Waterhouse</cp:lastModifiedBy>
  <dcterms:created xsi:type="dcterms:W3CDTF">2012-08-30T02:36:22Z</dcterms:created>
  <dcterms:modified xsi:type="dcterms:W3CDTF">2016-03-09T17:43:59Z</dcterms:modified>
</cp:coreProperties>
</file>